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Q:\6_Projects\20170501_FESR_PLANfenster\6_Internal_Data_Calculations\U-Wert-Berechnungstool\"/>
    </mc:Choice>
  </mc:AlternateContent>
  <xr:revisionPtr revIDLastSave="0" documentId="13_ncr:1_{EB2914FA-00C8-4EF4-9554-4B3D0799974E}" xr6:coauthVersionLast="44" xr6:coauthVersionMax="44" xr10:uidLastSave="{00000000-0000-0000-0000-000000000000}"/>
  <bookViews>
    <workbookView xWindow="720" yWindow="345" windowWidth="18570" windowHeight="10800" activeTab="1" xr2:uid="{00000000-000D-0000-FFFF-FFFF00000000}"/>
  </bookViews>
  <sheets>
    <sheet name="Kastenfenster" sheetId="1" r:id="rId1"/>
    <sheet name="Verbundfenster" sheetId="4" r:id="rId2"/>
    <sheet name="Daten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2" l="1"/>
  <c r="D18" i="2" s="1"/>
  <c r="H18" i="2" s="1"/>
  <c r="I18" i="2" s="1"/>
  <c r="H19" i="2" s="1"/>
  <c r="F25" i="4"/>
  <c r="F22" i="4"/>
  <c r="F20" i="4"/>
  <c r="F19" i="4"/>
  <c r="F18" i="4"/>
  <c r="F17" i="4"/>
  <c r="F15" i="4"/>
  <c r="H9" i="4"/>
  <c r="C20" i="2"/>
  <c r="M19" i="2" s="1"/>
  <c r="M22" i="2" s="1"/>
  <c r="C19" i="2"/>
  <c r="K19" i="2" s="1"/>
  <c r="F20" i="1"/>
  <c r="F21" i="1"/>
  <c r="F22" i="1"/>
  <c r="F23" i="1"/>
  <c r="F25" i="1"/>
  <c r="C26" i="2"/>
  <c r="M25" i="2" s="1"/>
  <c r="N28" i="2" s="1"/>
  <c r="C25" i="2"/>
  <c r="K25" i="2" s="1"/>
  <c r="F52" i="1"/>
  <c r="F50" i="1"/>
  <c r="F49" i="1"/>
  <c r="F48" i="1"/>
  <c r="F47" i="1"/>
  <c r="F45" i="1"/>
  <c r="C24" i="2"/>
  <c r="D24" i="2" s="1"/>
  <c r="H24" i="2" s="1"/>
  <c r="I24" i="2" s="1"/>
  <c r="H25" i="2" s="1"/>
  <c r="F18" i="1"/>
  <c r="F9" i="1" l="1"/>
  <c r="H9" i="1" s="1"/>
  <c r="F24" i="1"/>
  <c r="F16" i="4"/>
  <c r="F21" i="4"/>
  <c r="K21" i="2"/>
  <c r="K22" i="2"/>
  <c r="K27" i="2"/>
  <c r="L27" i="2"/>
  <c r="F51" i="1"/>
  <c r="F36" i="1" s="1"/>
  <c r="K28" i="2"/>
  <c r="L28" i="2"/>
  <c r="M27" i="2"/>
  <c r="N27" i="2"/>
  <c r="M28" i="2"/>
  <c r="L22" i="2"/>
  <c r="N21" i="2"/>
  <c r="L21" i="2"/>
  <c r="N22" i="2"/>
  <c r="M21" i="2"/>
  <c r="F33" i="4" l="1"/>
  <c r="H36" i="1"/>
  <c r="N25" i="2"/>
  <c r="D26" i="2" s="1"/>
  <c r="L25" i="2"/>
  <c r="D25" i="2" s="1"/>
  <c r="L19" i="2"/>
  <c r="D19" i="2" s="1"/>
  <c r="N19" i="2"/>
  <c r="H33" i="4" l="1"/>
  <c r="H25" i="4"/>
  <c r="H26" i="2"/>
  <c r="H27" i="2" s="1"/>
  <c r="C27" i="2" s="1"/>
  <c r="F29" i="1" s="1"/>
  <c r="F55" i="1" s="1"/>
  <c r="D20" i="2"/>
  <c r="H20" i="2" s="1"/>
  <c r="H21" i="2" s="1"/>
  <c r="C21" i="2" s="1"/>
  <c r="F41" i="4" s="1"/>
  <c r="F49" i="4" s="1"/>
</calcChain>
</file>

<file path=xl/sharedStrings.xml><?xml version="1.0" encoding="utf-8"?>
<sst xmlns="http://schemas.openxmlformats.org/spreadsheetml/2006/main" count="282" uniqueCount="141">
  <si>
    <t>inneres Fenster</t>
  </si>
  <si>
    <t>äußeres Fenster</t>
  </si>
  <si>
    <t>Rahmen</t>
  </si>
  <si>
    <t>Glas</t>
  </si>
  <si>
    <t>W/(m²K)</t>
  </si>
  <si>
    <t>Gesamtfenster</t>
  </si>
  <si>
    <t>Randverbund</t>
  </si>
  <si>
    <t>W/(mK)</t>
  </si>
  <si>
    <t>Rahmenfläche</t>
  </si>
  <si>
    <t>Glasumfang</t>
  </si>
  <si>
    <t>m²</t>
  </si>
  <si>
    <t>m</t>
  </si>
  <si>
    <t>Fensterzwischenraum</t>
  </si>
  <si>
    <t>Scheibenabstand</t>
  </si>
  <si>
    <r>
      <t>s</t>
    </r>
    <r>
      <rPr>
        <vertAlign val="subscript"/>
        <sz val="11"/>
        <color theme="1"/>
        <rFont val="Calibri"/>
        <family val="2"/>
        <scheme val="minor"/>
      </rPr>
      <t>1,2</t>
    </r>
    <r>
      <rPr>
        <sz val="11"/>
        <color theme="1"/>
        <rFont val="Calibri"/>
        <family val="2"/>
        <scheme val="minor"/>
      </rPr>
      <t xml:space="preserve"> =</t>
    </r>
  </si>
  <si>
    <t>A</t>
  </si>
  <si>
    <t>s</t>
  </si>
  <si>
    <t>T</t>
  </si>
  <si>
    <t>rho</t>
  </si>
  <si>
    <t>dT</t>
  </si>
  <si>
    <t>my</t>
  </si>
  <si>
    <t>c</t>
  </si>
  <si>
    <t>Nu</t>
  </si>
  <si>
    <t>lambda</t>
  </si>
  <si>
    <t>n</t>
  </si>
  <si>
    <t>hg,k =</t>
  </si>
  <si>
    <t>hr =</t>
  </si>
  <si>
    <t>e1</t>
  </si>
  <si>
    <t>e2</t>
  </si>
  <si>
    <t>hs,k =</t>
  </si>
  <si>
    <t>Zeile</t>
  </si>
  <si>
    <t>Emissionsgrad Korrekturfaktor</t>
  </si>
  <si>
    <t>e</t>
  </si>
  <si>
    <r>
      <t>k</t>
    </r>
    <r>
      <rPr>
        <vertAlign val="subscript"/>
        <sz val="11"/>
        <color theme="1"/>
        <rFont val="Calibri"/>
        <family val="2"/>
        <scheme val="minor"/>
      </rPr>
      <t>e</t>
    </r>
  </si>
  <si>
    <t>Scheibe 2</t>
  </si>
  <si>
    <t>Scheibe 1</t>
  </si>
  <si>
    <t>Verbund-fenster</t>
  </si>
  <si>
    <t>Kasten-fenster</t>
  </si>
  <si>
    <t>R</t>
  </si>
  <si>
    <t>Abmessungen</t>
  </si>
  <si>
    <t>lichte Glasflächen</t>
  </si>
  <si>
    <t>Scheibe 3</t>
  </si>
  <si>
    <t>Scheibe 4</t>
  </si>
  <si>
    <t>Brutto-Außenmaß</t>
  </si>
  <si>
    <t>Sprossenlänge</t>
  </si>
  <si>
    <t>lfm</t>
  </si>
  <si>
    <r>
      <t>A</t>
    </r>
    <r>
      <rPr>
        <vertAlign val="subscript"/>
        <sz val="11"/>
        <color theme="1"/>
        <rFont val="Calibri"/>
        <family val="2"/>
        <scheme val="minor"/>
      </rPr>
      <t>g1</t>
    </r>
    <r>
      <rPr>
        <sz val="11"/>
        <color theme="1"/>
        <rFont val="Calibri"/>
        <family val="2"/>
        <scheme val="minor"/>
      </rPr>
      <t xml:space="preserve"> =</t>
    </r>
  </si>
  <si>
    <r>
      <t>A</t>
    </r>
    <r>
      <rPr>
        <vertAlign val="subscript"/>
        <sz val="11"/>
        <color theme="1"/>
        <rFont val="Calibri"/>
        <family val="2"/>
        <scheme val="minor"/>
      </rPr>
      <t>g2</t>
    </r>
    <r>
      <rPr>
        <sz val="11"/>
        <color theme="1"/>
        <rFont val="Calibri"/>
        <family val="2"/>
        <scheme val="minor"/>
      </rPr>
      <t xml:space="preserve"> =</t>
    </r>
  </si>
  <si>
    <r>
      <t>A</t>
    </r>
    <r>
      <rPr>
        <vertAlign val="subscript"/>
        <sz val="11"/>
        <color theme="1"/>
        <rFont val="Calibri"/>
        <family val="2"/>
        <scheme val="minor"/>
      </rPr>
      <t>g3</t>
    </r>
    <r>
      <rPr>
        <sz val="11"/>
        <color theme="1"/>
        <rFont val="Calibri"/>
        <family val="2"/>
        <scheme val="minor"/>
      </rPr>
      <t xml:space="preserve"> =</t>
    </r>
  </si>
  <si>
    <r>
      <t>A</t>
    </r>
    <r>
      <rPr>
        <vertAlign val="subscript"/>
        <sz val="11"/>
        <color theme="1"/>
        <rFont val="Calibri"/>
        <family val="2"/>
        <scheme val="minor"/>
      </rPr>
      <t>g4</t>
    </r>
    <r>
      <rPr>
        <sz val="11"/>
        <color theme="1"/>
        <rFont val="Calibri"/>
        <family val="2"/>
        <scheme val="minor"/>
      </rPr>
      <t xml:space="preserve"> =</t>
    </r>
  </si>
  <si>
    <r>
      <t>A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= </t>
    </r>
  </si>
  <si>
    <r>
      <t>l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=</t>
    </r>
  </si>
  <si>
    <r>
      <t>A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=</t>
    </r>
  </si>
  <si>
    <r>
      <t>b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=</t>
    </r>
  </si>
  <si>
    <r>
      <t>h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=</t>
    </r>
  </si>
  <si>
    <r>
      <t>b</t>
    </r>
    <r>
      <rPr>
        <vertAlign val="subscript"/>
        <sz val="11"/>
        <color theme="1"/>
        <rFont val="Calibri"/>
        <family val="2"/>
        <scheme val="minor"/>
      </rPr>
      <t>g1</t>
    </r>
    <r>
      <rPr>
        <sz val="11"/>
        <color theme="1"/>
        <rFont val="Calibri"/>
        <family val="2"/>
        <scheme val="minor"/>
      </rPr>
      <t xml:space="preserve"> =</t>
    </r>
  </si>
  <si>
    <r>
      <t>b</t>
    </r>
    <r>
      <rPr>
        <vertAlign val="subscript"/>
        <sz val="11"/>
        <color theme="1"/>
        <rFont val="Calibri"/>
        <family val="2"/>
        <scheme val="minor"/>
      </rPr>
      <t>g2</t>
    </r>
    <r>
      <rPr>
        <sz val="11"/>
        <color theme="1"/>
        <rFont val="Calibri"/>
        <family val="2"/>
        <scheme val="minor"/>
      </rPr>
      <t xml:space="preserve"> =</t>
    </r>
  </si>
  <si>
    <r>
      <t>b</t>
    </r>
    <r>
      <rPr>
        <vertAlign val="subscript"/>
        <sz val="11"/>
        <color theme="1"/>
        <rFont val="Calibri"/>
        <family val="2"/>
        <scheme val="minor"/>
      </rPr>
      <t>g3</t>
    </r>
    <r>
      <rPr>
        <sz val="11"/>
        <color theme="1"/>
        <rFont val="Calibri"/>
        <family val="2"/>
        <scheme val="minor"/>
      </rPr>
      <t xml:space="preserve"> =</t>
    </r>
  </si>
  <si>
    <r>
      <t>b</t>
    </r>
    <r>
      <rPr>
        <vertAlign val="subscript"/>
        <sz val="11"/>
        <color theme="1"/>
        <rFont val="Calibri"/>
        <family val="2"/>
        <scheme val="minor"/>
      </rPr>
      <t>g4</t>
    </r>
    <r>
      <rPr>
        <sz val="11"/>
        <color theme="1"/>
        <rFont val="Calibri"/>
        <family val="2"/>
        <scheme val="minor"/>
      </rPr>
      <t xml:space="preserve"> =</t>
    </r>
  </si>
  <si>
    <r>
      <t>h</t>
    </r>
    <r>
      <rPr>
        <vertAlign val="subscript"/>
        <sz val="11"/>
        <color theme="1"/>
        <rFont val="Calibri"/>
        <family val="2"/>
        <scheme val="minor"/>
      </rPr>
      <t>g1</t>
    </r>
    <r>
      <rPr>
        <sz val="11"/>
        <color theme="1"/>
        <rFont val="Calibri"/>
        <family val="2"/>
        <scheme val="minor"/>
      </rPr>
      <t xml:space="preserve"> =</t>
    </r>
  </si>
  <si>
    <r>
      <t>h</t>
    </r>
    <r>
      <rPr>
        <vertAlign val="subscript"/>
        <sz val="11"/>
        <color theme="1"/>
        <rFont val="Calibri"/>
        <family val="2"/>
        <scheme val="minor"/>
      </rPr>
      <t>g2</t>
    </r>
    <r>
      <rPr>
        <sz val="11"/>
        <color theme="1"/>
        <rFont val="Calibri"/>
        <family val="2"/>
        <scheme val="minor"/>
      </rPr>
      <t xml:space="preserve"> =</t>
    </r>
  </si>
  <si>
    <r>
      <t>h</t>
    </r>
    <r>
      <rPr>
        <vertAlign val="subscript"/>
        <sz val="11"/>
        <color theme="1"/>
        <rFont val="Calibri"/>
        <family val="2"/>
        <scheme val="minor"/>
      </rPr>
      <t>g3</t>
    </r>
    <r>
      <rPr>
        <sz val="11"/>
        <color theme="1"/>
        <rFont val="Calibri"/>
        <family val="2"/>
        <scheme val="minor"/>
      </rPr>
      <t xml:space="preserve"> =</t>
    </r>
  </si>
  <si>
    <r>
      <t>h</t>
    </r>
    <r>
      <rPr>
        <vertAlign val="subscript"/>
        <sz val="11"/>
        <color theme="1"/>
        <rFont val="Calibri"/>
        <family val="2"/>
        <scheme val="minor"/>
      </rPr>
      <t>g4</t>
    </r>
    <r>
      <rPr>
        <sz val="11"/>
        <color theme="1"/>
        <rFont val="Calibri"/>
        <family val="2"/>
        <scheme val="minor"/>
      </rPr>
      <t xml:space="preserve"> =</t>
    </r>
  </si>
  <si>
    <t>thermische Daten</t>
  </si>
  <si>
    <r>
      <t>U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= </t>
    </r>
  </si>
  <si>
    <r>
      <rPr>
        <sz val="11"/>
        <color theme="1"/>
        <rFont val="Symbol"/>
        <family val="1"/>
        <charset val="2"/>
      </rPr>
      <t>Y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=</t>
    </r>
  </si>
  <si>
    <t>Sprosse</t>
  </si>
  <si>
    <r>
      <t>U</t>
    </r>
    <r>
      <rPr>
        <vertAlign val="subscript"/>
        <sz val="11"/>
        <color theme="1"/>
        <rFont val="Calibri"/>
        <family val="2"/>
        <scheme val="minor"/>
      </rPr>
      <t>w,1</t>
    </r>
    <r>
      <rPr>
        <sz val="11"/>
        <color theme="1"/>
        <rFont val="Calibri"/>
        <family val="2"/>
        <scheme val="minor"/>
      </rPr>
      <t xml:space="preserve"> =</t>
    </r>
  </si>
  <si>
    <r>
      <t>A</t>
    </r>
    <r>
      <rPr>
        <vertAlign val="subscript"/>
        <sz val="11"/>
        <color theme="1"/>
        <rFont val="Calibri"/>
        <family val="2"/>
        <scheme val="minor"/>
      </rPr>
      <t>w,1</t>
    </r>
    <r>
      <rPr>
        <sz val="11"/>
        <color theme="1"/>
        <rFont val="Calibri"/>
        <family val="2"/>
        <scheme val="minor"/>
      </rPr>
      <t xml:space="preserve"> =</t>
    </r>
  </si>
  <si>
    <r>
      <t>U</t>
    </r>
    <r>
      <rPr>
        <vertAlign val="subscript"/>
        <sz val="11"/>
        <color theme="1"/>
        <rFont val="Calibri"/>
        <family val="2"/>
        <scheme val="minor"/>
      </rPr>
      <t>g,1</t>
    </r>
    <r>
      <rPr>
        <sz val="11"/>
        <color theme="1"/>
        <rFont val="Calibri"/>
        <family val="2"/>
        <scheme val="minor"/>
      </rPr>
      <t xml:space="preserve"> =</t>
    </r>
  </si>
  <si>
    <r>
      <t>U</t>
    </r>
    <r>
      <rPr>
        <vertAlign val="subscript"/>
        <sz val="11"/>
        <color theme="1"/>
        <rFont val="Calibri"/>
        <family val="2"/>
        <scheme val="minor"/>
      </rPr>
      <t>f,1</t>
    </r>
    <r>
      <rPr>
        <sz val="11"/>
        <color theme="1"/>
        <rFont val="Calibri"/>
        <family val="2"/>
        <scheme val="minor"/>
      </rPr>
      <t xml:space="preserve"> = </t>
    </r>
  </si>
  <si>
    <r>
      <rPr>
        <sz val="11"/>
        <color theme="1"/>
        <rFont val="Symbol"/>
        <family val="1"/>
        <charset val="2"/>
      </rPr>
      <t>Y</t>
    </r>
    <r>
      <rPr>
        <vertAlign val="subscript"/>
        <sz val="11"/>
        <color theme="1"/>
        <rFont val="Calibri"/>
        <family val="2"/>
        <scheme val="minor"/>
      </rPr>
      <t>g,1</t>
    </r>
    <r>
      <rPr>
        <sz val="11"/>
        <color theme="1"/>
        <rFont val="Calibri"/>
        <family val="2"/>
        <scheme val="minor"/>
      </rPr>
      <t xml:space="preserve"> =</t>
    </r>
  </si>
  <si>
    <r>
      <rPr>
        <sz val="11"/>
        <color theme="1"/>
        <rFont val="Symbol"/>
        <family val="1"/>
        <charset val="2"/>
      </rPr>
      <t>Y</t>
    </r>
    <r>
      <rPr>
        <vertAlign val="subscript"/>
        <sz val="11"/>
        <color theme="1"/>
        <rFont val="Calibri"/>
        <family val="2"/>
        <scheme val="minor"/>
      </rPr>
      <t>gb,1</t>
    </r>
    <r>
      <rPr>
        <sz val="11"/>
        <color theme="1"/>
        <rFont val="Calibri"/>
        <family val="2"/>
        <scheme val="minor"/>
      </rPr>
      <t xml:space="preserve"> =</t>
    </r>
  </si>
  <si>
    <r>
      <t>A</t>
    </r>
    <r>
      <rPr>
        <vertAlign val="subscript"/>
        <sz val="11"/>
        <color theme="1"/>
        <rFont val="Calibri"/>
        <family val="2"/>
        <scheme val="minor"/>
      </rPr>
      <t>g1,1</t>
    </r>
    <r>
      <rPr>
        <sz val="11"/>
        <color theme="1"/>
        <rFont val="Calibri"/>
        <family val="2"/>
        <scheme val="minor"/>
      </rPr>
      <t xml:space="preserve"> =</t>
    </r>
  </si>
  <si>
    <r>
      <t>A</t>
    </r>
    <r>
      <rPr>
        <vertAlign val="subscript"/>
        <sz val="11"/>
        <color theme="1"/>
        <rFont val="Calibri"/>
        <family val="2"/>
        <scheme val="minor"/>
      </rPr>
      <t>g2,1</t>
    </r>
    <r>
      <rPr>
        <sz val="11"/>
        <color theme="1"/>
        <rFont val="Calibri"/>
        <family val="2"/>
        <scheme val="minor"/>
      </rPr>
      <t xml:space="preserve"> =</t>
    </r>
  </si>
  <si>
    <r>
      <t>A</t>
    </r>
    <r>
      <rPr>
        <vertAlign val="subscript"/>
        <sz val="11"/>
        <color theme="1"/>
        <rFont val="Calibri"/>
        <family val="2"/>
        <scheme val="minor"/>
      </rPr>
      <t>g3,1</t>
    </r>
    <r>
      <rPr>
        <sz val="11"/>
        <color theme="1"/>
        <rFont val="Calibri"/>
        <family val="2"/>
        <scheme val="minor"/>
      </rPr>
      <t xml:space="preserve"> =</t>
    </r>
  </si>
  <si>
    <r>
      <t>A</t>
    </r>
    <r>
      <rPr>
        <vertAlign val="subscript"/>
        <sz val="11"/>
        <color theme="1"/>
        <rFont val="Calibri"/>
        <family val="2"/>
        <scheme val="minor"/>
      </rPr>
      <t>g4,1</t>
    </r>
    <r>
      <rPr>
        <sz val="11"/>
        <color theme="1"/>
        <rFont val="Calibri"/>
        <family val="2"/>
        <scheme val="minor"/>
      </rPr>
      <t xml:space="preserve"> =</t>
    </r>
  </si>
  <si>
    <r>
      <t>A</t>
    </r>
    <r>
      <rPr>
        <vertAlign val="subscript"/>
        <sz val="11"/>
        <color theme="1"/>
        <rFont val="Calibri"/>
        <family val="2"/>
        <scheme val="minor"/>
      </rPr>
      <t>f,1</t>
    </r>
    <r>
      <rPr>
        <sz val="11"/>
        <color theme="1"/>
        <rFont val="Calibri"/>
        <family val="2"/>
        <scheme val="minor"/>
      </rPr>
      <t xml:space="preserve"> = </t>
    </r>
  </si>
  <si>
    <r>
      <t>l</t>
    </r>
    <r>
      <rPr>
        <vertAlign val="subscript"/>
        <sz val="11"/>
        <color theme="1"/>
        <rFont val="Calibri"/>
        <family val="2"/>
        <scheme val="minor"/>
      </rPr>
      <t>g,1</t>
    </r>
    <r>
      <rPr>
        <sz val="11"/>
        <color theme="1"/>
        <rFont val="Calibri"/>
        <family val="2"/>
        <scheme val="minor"/>
      </rPr>
      <t xml:space="preserve"> =</t>
    </r>
  </si>
  <si>
    <r>
      <t>l</t>
    </r>
    <r>
      <rPr>
        <vertAlign val="subscript"/>
        <sz val="11"/>
        <color theme="1"/>
        <rFont val="Calibri"/>
        <family val="2"/>
        <scheme val="minor"/>
      </rPr>
      <t>gb,1</t>
    </r>
    <r>
      <rPr>
        <sz val="11"/>
        <color theme="1"/>
        <rFont val="Calibri"/>
        <family val="2"/>
        <scheme val="minor"/>
      </rPr>
      <t xml:space="preserve"> =</t>
    </r>
  </si>
  <si>
    <r>
      <t>b</t>
    </r>
    <r>
      <rPr>
        <vertAlign val="subscript"/>
        <sz val="11"/>
        <color theme="1"/>
        <rFont val="Calibri"/>
        <family val="2"/>
        <scheme val="minor"/>
      </rPr>
      <t>w,1</t>
    </r>
    <r>
      <rPr>
        <sz val="11"/>
        <color theme="1"/>
        <rFont val="Calibri"/>
        <family val="2"/>
        <scheme val="minor"/>
      </rPr>
      <t xml:space="preserve"> =</t>
    </r>
  </si>
  <si>
    <r>
      <t>h</t>
    </r>
    <r>
      <rPr>
        <vertAlign val="subscript"/>
        <sz val="11"/>
        <color theme="1"/>
        <rFont val="Calibri"/>
        <family val="2"/>
        <scheme val="minor"/>
      </rPr>
      <t>w,1</t>
    </r>
    <r>
      <rPr>
        <sz val="11"/>
        <color theme="1"/>
        <rFont val="Calibri"/>
        <family val="2"/>
        <scheme val="minor"/>
      </rPr>
      <t xml:space="preserve"> =</t>
    </r>
  </si>
  <si>
    <r>
      <t>b</t>
    </r>
    <r>
      <rPr>
        <vertAlign val="subscript"/>
        <sz val="11"/>
        <color theme="1"/>
        <rFont val="Calibri"/>
        <family val="2"/>
        <scheme val="minor"/>
      </rPr>
      <t>g2,1</t>
    </r>
    <r>
      <rPr>
        <sz val="11"/>
        <color theme="1"/>
        <rFont val="Calibri"/>
        <family val="2"/>
        <scheme val="minor"/>
      </rPr>
      <t xml:space="preserve"> =</t>
    </r>
  </si>
  <si>
    <r>
      <t>b</t>
    </r>
    <r>
      <rPr>
        <vertAlign val="subscript"/>
        <sz val="11"/>
        <color theme="1"/>
        <rFont val="Calibri"/>
        <family val="2"/>
        <scheme val="minor"/>
      </rPr>
      <t>g1,1</t>
    </r>
    <r>
      <rPr>
        <sz val="11"/>
        <color theme="1"/>
        <rFont val="Calibri"/>
        <family val="2"/>
        <scheme val="minor"/>
      </rPr>
      <t xml:space="preserve"> =</t>
    </r>
  </si>
  <si>
    <r>
      <t>b</t>
    </r>
    <r>
      <rPr>
        <vertAlign val="subscript"/>
        <sz val="11"/>
        <color theme="1"/>
        <rFont val="Calibri"/>
        <family val="2"/>
        <scheme val="minor"/>
      </rPr>
      <t>g3,1</t>
    </r>
    <r>
      <rPr>
        <sz val="11"/>
        <color theme="1"/>
        <rFont val="Calibri"/>
        <family val="2"/>
        <scheme val="minor"/>
      </rPr>
      <t xml:space="preserve"> =</t>
    </r>
  </si>
  <si>
    <r>
      <t>b</t>
    </r>
    <r>
      <rPr>
        <vertAlign val="subscript"/>
        <sz val="11"/>
        <color theme="1"/>
        <rFont val="Calibri"/>
        <family val="2"/>
        <scheme val="minor"/>
      </rPr>
      <t>g4,1</t>
    </r>
    <r>
      <rPr>
        <sz val="11"/>
        <color theme="1"/>
        <rFont val="Calibri"/>
        <family val="2"/>
        <scheme val="minor"/>
      </rPr>
      <t xml:space="preserve"> =</t>
    </r>
  </si>
  <si>
    <r>
      <t>h</t>
    </r>
    <r>
      <rPr>
        <vertAlign val="subscript"/>
        <sz val="11"/>
        <color theme="1"/>
        <rFont val="Calibri"/>
        <family val="2"/>
        <scheme val="minor"/>
      </rPr>
      <t>g1,1</t>
    </r>
    <r>
      <rPr>
        <sz val="11"/>
        <color theme="1"/>
        <rFont val="Calibri"/>
        <family val="2"/>
        <scheme val="minor"/>
      </rPr>
      <t xml:space="preserve"> =</t>
    </r>
  </si>
  <si>
    <r>
      <t>h</t>
    </r>
    <r>
      <rPr>
        <vertAlign val="subscript"/>
        <sz val="11"/>
        <color theme="1"/>
        <rFont val="Calibri"/>
        <family val="2"/>
        <scheme val="minor"/>
      </rPr>
      <t>g2,1</t>
    </r>
    <r>
      <rPr>
        <sz val="11"/>
        <color theme="1"/>
        <rFont val="Calibri"/>
        <family val="2"/>
        <scheme val="minor"/>
      </rPr>
      <t xml:space="preserve"> =</t>
    </r>
  </si>
  <si>
    <r>
      <t>h</t>
    </r>
    <r>
      <rPr>
        <vertAlign val="subscript"/>
        <sz val="11"/>
        <color theme="1"/>
        <rFont val="Calibri"/>
        <family val="2"/>
        <scheme val="minor"/>
      </rPr>
      <t>g3,1</t>
    </r>
    <r>
      <rPr>
        <sz val="11"/>
        <color theme="1"/>
        <rFont val="Calibri"/>
        <family val="2"/>
        <scheme val="minor"/>
      </rPr>
      <t xml:space="preserve"> =</t>
    </r>
  </si>
  <si>
    <r>
      <t>h</t>
    </r>
    <r>
      <rPr>
        <vertAlign val="subscript"/>
        <sz val="11"/>
        <color theme="1"/>
        <rFont val="Calibri"/>
        <family val="2"/>
        <scheme val="minor"/>
      </rPr>
      <t>g4,1</t>
    </r>
    <r>
      <rPr>
        <sz val="11"/>
        <color theme="1"/>
        <rFont val="Calibri"/>
        <family val="2"/>
        <scheme val="minor"/>
      </rPr>
      <t xml:space="preserve"> =</t>
    </r>
  </si>
  <si>
    <t>cm</t>
  </si>
  <si>
    <t>Emissionsgrad der Scheibenoberflächen zum Kasten</t>
  </si>
  <si>
    <r>
      <rPr>
        <sz val="11"/>
        <color theme="1"/>
        <rFont val="Symbol"/>
        <family val="1"/>
        <charset val="2"/>
      </rPr>
      <t>e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</t>
    </r>
  </si>
  <si>
    <r>
      <rPr>
        <sz val="11"/>
        <color theme="1"/>
        <rFont val="Symbol"/>
        <family val="1"/>
        <charset val="2"/>
      </rPr>
      <t>e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</si>
  <si>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r>
      <t>U</t>
    </r>
    <r>
      <rPr>
        <vertAlign val="subscript"/>
        <sz val="11"/>
        <color theme="1"/>
        <rFont val="Calibri"/>
        <family val="2"/>
        <scheme val="minor"/>
      </rPr>
      <t>w,2</t>
    </r>
    <r>
      <rPr>
        <sz val="11"/>
        <color theme="1"/>
        <rFont val="Calibri"/>
        <family val="2"/>
        <scheme val="minor"/>
      </rPr>
      <t xml:space="preserve"> =</t>
    </r>
  </si>
  <si>
    <r>
      <t>U</t>
    </r>
    <r>
      <rPr>
        <vertAlign val="subscript"/>
        <sz val="11"/>
        <color theme="1"/>
        <rFont val="Calibri"/>
        <family val="2"/>
        <scheme val="minor"/>
      </rPr>
      <t>g,2</t>
    </r>
    <r>
      <rPr>
        <sz val="11"/>
        <color theme="1"/>
        <rFont val="Calibri"/>
        <family val="2"/>
        <scheme val="minor"/>
      </rPr>
      <t xml:space="preserve"> =</t>
    </r>
  </si>
  <si>
    <r>
      <t>U</t>
    </r>
    <r>
      <rPr>
        <vertAlign val="subscript"/>
        <sz val="11"/>
        <color theme="1"/>
        <rFont val="Calibri"/>
        <family val="2"/>
        <scheme val="minor"/>
      </rPr>
      <t>f,2</t>
    </r>
    <r>
      <rPr>
        <sz val="11"/>
        <color theme="1"/>
        <rFont val="Calibri"/>
        <family val="2"/>
        <scheme val="minor"/>
      </rPr>
      <t xml:space="preserve"> = </t>
    </r>
  </si>
  <si>
    <r>
      <rPr>
        <sz val="11"/>
        <color theme="1"/>
        <rFont val="Symbol"/>
        <family val="1"/>
        <charset val="2"/>
      </rPr>
      <t>Y</t>
    </r>
    <r>
      <rPr>
        <vertAlign val="subscript"/>
        <sz val="11"/>
        <color theme="1"/>
        <rFont val="Calibri"/>
        <family val="2"/>
        <scheme val="minor"/>
      </rPr>
      <t>g,2</t>
    </r>
    <r>
      <rPr>
        <sz val="11"/>
        <color theme="1"/>
        <rFont val="Calibri"/>
        <family val="2"/>
        <scheme val="minor"/>
      </rPr>
      <t xml:space="preserve"> =</t>
    </r>
  </si>
  <si>
    <r>
      <rPr>
        <sz val="11"/>
        <color theme="1"/>
        <rFont val="Symbol"/>
        <family val="1"/>
        <charset val="2"/>
      </rPr>
      <t>Y</t>
    </r>
    <r>
      <rPr>
        <vertAlign val="subscript"/>
        <sz val="11"/>
        <color theme="1"/>
        <rFont val="Calibri"/>
        <family val="2"/>
        <scheme val="minor"/>
      </rPr>
      <t>gb,2</t>
    </r>
    <r>
      <rPr>
        <sz val="11"/>
        <color theme="1"/>
        <rFont val="Calibri"/>
        <family val="2"/>
        <scheme val="minor"/>
      </rPr>
      <t xml:space="preserve"> =</t>
    </r>
  </si>
  <si>
    <r>
      <t>A</t>
    </r>
    <r>
      <rPr>
        <vertAlign val="subscript"/>
        <sz val="11"/>
        <color theme="1"/>
        <rFont val="Calibri"/>
        <family val="2"/>
        <scheme val="minor"/>
      </rPr>
      <t>w,2</t>
    </r>
    <r>
      <rPr>
        <sz val="11"/>
        <color theme="1"/>
        <rFont val="Calibri"/>
        <family val="2"/>
        <scheme val="minor"/>
      </rPr>
      <t xml:space="preserve"> =</t>
    </r>
  </si>
  <si>
    <r>
      <t>A</t>
    </r>
    <r>
      <rPr>
        <vertAlign val="subscript"/>
        <sz val="11"/>
        <color theme="1"/>
        <rFont val="Calibri"/>
        <family val="2"/>
        <scheme val="minor"/>
      </rPr>
      <t>g1,2</t>
    </r>
    <r>
      <rPr>
        <sz val="11"/>
        <color theme="1"/>
        <rFont val="Calibri"/>
        <family val="2"/>
        <scheme val="minor"/>
      </rPr>
      <t xml:space="preserve"> =</t>
    </r>
  </si>
  <si>
    <r>
      <t>A</t>
    </r>
    <r>
      <rPr>
        <vertAlign val="subscript"/>
        <sz val="11"/>
        <color theme="1"/>
        <rFont val="Calibri"/>
        <family val="2"/>
        <scheme val="minor"/>
      </rPr>
      <t>g2,2</t>
    </r>
    <r>
      <rPr>
        <sz val="11"/>
        <color theme="1"/>
        <rFont val="Calibri"/>
        <family val="2"/>
        <scheme val="minor"/>
      </rPr>
      <t xml:space="preserve"> =</t>
    </r>
  </si>
  <si>
    <r>
      <t>A</t>
    </r>
    <r>
      <rPr>
        <vertAlign val="subscript"/>
        <sz val="11"/>
        <color theme="1"/>
        <rFont val="Calibri"/>
        <family val="2"/>
        <scheme val="minor"/>
      </rPr>
      <t>g3,2</t>
    </r>
    <r>
      <rPr>
        <sz val="11"/>
        <color theme="1"/>
        <rFont val="Calibri"/>
        <family val="2"/>
        <scheme val="minor"/>
      </rPr>
      <t xml:space="preserve"> =</t>
    </r>
  </si>
  <si>
    <r>
      <t>A</t>
    </r>
    <r>
      <rPr>
        <vertAlign val="subscript"/>
        <sz val="11"/>
        <color theme="1"/>
        <rFont val="Calibri"/>
        <family val="2"/>
        <scheme val="minor"/>
      </rPr>
      <t>g4,2</t>
    </r>
    <r>
      <rPr>
        <sz val="11"/>
        <color theme="1"/>
        <rFont val="Calibri"/>
        <family val="2"/>
        <scheme val="minor"/>
      </rPr>
      <t xml:space="preserve"> =</t>
    </r>
  </si>
  <si>
    <r>
      <t>A</t>
    </r>
    <r>
      <rPr>
        <vertAlign val="subscript"/>
        <sz val="11"/>
        <color theme="1"/>
        <rFont val="Calibri"/>
        <family val="2"/>
        <scheme val="minor"/>
      </rPr>
      <t>f,2</t>
    </r>
    <r>
      <rPr>
        <sz val="11"/>
        <color theme="1"/>
        <rFont val="Calibri"/>
        <family val="2"/>
        <scheme val="minor"/>
      </rPr>
      <t xml:space="preserve"> = </t>
    </r>
  </si>
  <si>
    <r>
      <t>l</t>
    </r>
    <r>
      <rPr>
        <vertAlign val="subscript"/>
        <sz val="11"/>
        <color theme="1"/>
        <rFont val="Calibri"/>
        <family val="2"/>
        <scheme val="minor"/>
      </rPr>
      <t>g,2</t>
    </r>
    <r>
      <rPr>
        <sz val="11"/>
        <color theme="1"/>
        <rFont val="Calibri"/>
        <family val="2"/>
        <scheme val="minor"/>
      </rPr>
      <t xml:space="preserve"> =</t>
    </r>
  </si>
  <si>
    <r>
      <t>l</t>
    </r>
    <r>
      <rPr>
        <vertAlign val="subscript"/>
        <sz val="11"/>
        <color theme="1"/>
        <rFont val="Calibri"/>
        <family val="2"/>
        <scheme val="minor"/>
      </rPr>
      <t>gb,2</t>
    </r>
    <r>
      <rPr>
        <sz val="11"/>
        <color theme="1"/>
        <rFont val="Calibri"/>
        <family val="2"/>
        <scheme val="minor"/>
      </rPr>
      <t xml:space="preserve"> =</t>
    </r>
  </si>
  <si>
    <r>
      <t>b</t>
    </r>
    <r>
      <rPr>
        <vertAlign val="subscript"/>
        <sz val="11"/>
        <color theme="1"/>
        <rFont val="Calibri"/>
        <family val="2"/>
        <scheme val="minor"/>
      </rPr>
      <t>w,2</t>
    </r>
    <r>
      <rPr>
        <sz val="11"/>
        <color theme="1"/>
        <rFont val="Calibri"/>
        <family val="2"/>
        <scheme val="minor"/>
      </rPr>
      <t xml:space="preserve"> =</t>
    </r>
  </si>
  <si>
    <r>
      <t>b</t>
    </r>
    <r>
      <rPr>
        <vertAlign val="subscript"/>
        <sz val="11"/>
        <color theme="1"/>
        <rFont val="Calibri"/>
        <family val="2"/>
        <scheme val="minor"/>
      </rPr>
      <t>g1,2</t>
    </r>
    <r>
      <rPr>
        <sz val="11"/>
        <color theme="1"/>
        <rFont val="Calibri"/>
        <family val="2"/>
        <scheme val="minor"/>
      </rPr>
      <t xml:space="preserve"> =</t>
    </r>
  </si>
  <si>
    <r>
      <t>b</t>
    </r>
    <r>
      <rPr>
        <vertAlign val="subscript"/>
        <sz val="11"/>
        <color theme="1"/>
        <rFont val="Calibri"/>
        <family val="2"/>
        <scheme val="minor"/>
      </rPr>
      <t>g2,2</t>
    </r>
    <r>
      <rPr>
        <sz val="11"/>
        <color theme="1"/>
        <rFont val="Calibri"/>
        <family val="2"/>
        <scheme val="minor"/>
      </rPr>
      <t xml:space="preserve"> =</t>
    </r>
  </si>
  <si>
    <r>
      <t>b</t>
    </r>
    <r>
      <rPr>
        <vertAlign val="subscript"/>
        <sz val="11"/>
        <color theme="1"/>
        <rFont val="Calibri"/>
        <family val="2"/>
        <scheme val="minor"/>
      </rPr>
      <t>g3,2</t>
    </r>
    <r>
      <rPr>
        <sz val="11"/>
        <color theme="1"/>
        <rFont val="Calibri"/>
        <family val="2"/>
        <scheme val="minor"/>
      </rPr>
      <t xml:space="preserve"> =</t>
    </r>
  </si>
  <si>
    <r>
      <t>b</t>
    </r>
    <r>
      <rPr>
        <vertAlign val="subscript"/>
        <sz val="11"/>
        <color theme="1"/>
        <rFont val="Calibri"/>
        <family val="2"/>
        <scheme val="minor"/>
      </rPr>
      <t>g4,2</t>
    </r>
    <r>
      <rPr>
        <sz val="11"/>
        <color theme="1"/>
        <rFont val="Calibri"/>
        <family val="2"/>
        <scheme val="minor"/>
      </rPr>
      <t xml:space="preserve"> =</t>
    </r>
  </si>
  <si>
    <r>
      <t>h</t>
    </r>
    <r>
      <rPr>
        <vertAlign val="subscript"/>
        <sz val="11"/>
        <color theme="1"/>
        <rFont val="Calibri"/>
        <family val="2"/>
        <scheme val="minor"/>
      </rPr>
      <t>w,2</t>
    </r>
    <r>
      <rPr>
        <sz val="11"/>
        <color theme="1"/>
        <rFont val="Calibri"/>
        <family val="2"/>
        <scheme val="minor"/>
      </rPr>
      <t xml:space="preserve"> =</t>
    </r>
  </si>
  <si>
    <r>
      <t>h</t>
    </r>
    <r>
      <rPr>
        <vertAlign val="subscript"/>
        <sz val="11"/>
        <color theme="1"/>
        <rFont val="Calibri"/>
        <family val="2"/>
        <scheme val="minor"/>
      </rPr>
      <t>g1,2</t>
    </r>
    <r>
      <rPr>
        <sz val="11"/>
        <color theme="1"/>
        <rFont val="Calibri"/>
        <family val="2"/>
        <scheme val="minor"/>
      </rPr>
      <t xml:space="preserve"> =</t>
    </r>
  </si>
  <si>
    <r>
      <t>h</t>
    </r>
    <r>
      <rPr>
        <vertAlign val="subscript"/>
        <sz val="11"/>
        <color theme="1"/>
        <rFont val="Calibri"/>
        <family val="2"/>
        <scheme val="minor"/>
      </rPr>
      <t>g2,2</t>
    </r>
    <r>
      <rPr>
        <sz val="11"/>
        <color theme="1"/>
        <rFont val="Calibri"/>
        <family val="2"/>
        <scheme val="minor"/>
      </rPr>
      <t xml:space="preserve"> =</t>
    </r>
  </si>
  <si>
    <r>
      <t>h</t>
    </r>
    <r>
      <rPr>
        <vertAlign val="subscript"/>
        <sz val="11"/>
        <color theme="1"/>
        <rFont val="Calibri"/>
        <family val="2"/>
        <scheme val="minor"/>
      </rPr>
      <t>g3,2</t>
    </r>
    <r>
      <rPr>
        <sz val="11"/>
        <color theme="1"/>
        <rFont val="Calibri"/>
        <family val="2"/>
        <scheme val="minor"/>
      </rPr>
      <t xml:space="preserve"> =</t>
    </r>
  </si>
  <si>
    <r>
      <t>h</t>
    </r>
    <r>
      <rPr>
        <vertAlign val="subscript"/>
        <sz val="11"/>
        <color theme="1"/>
        <rFont val="Calibri"/>
        <family val="2"/>
        <scheme val="minor"/>
      </rPr>
      <t>g4,2</t>
    </r>
    <r>
      <rPr>
        <sz val="11"/>
        <color theme="1"/>
        <rFont val="Calibri"/>
        <family val="2"/>
        <scheme val="minor"/>
      </rPr>
      <t xml:space="preserve"> =</t>
    </r>
  </si>
  <si>
    <t>U-Wert Direkteingabe</t>
  </si>
  <si>
    <t>U-Wert Gesamtfenster</t>
  </si>
  <si>
    <t>(falls bekannt)</t>
  </si>
  <si>
    <r>
      <t>Berechnung des Wärmedurchgangskoeffizienten für Kastenfenster (U</t>
    </r>
    <r>
      <rPr>
        <b/>
        <vertAlign val="subscript"/>
        <sz val="14"/>
        <color theme="1"/>
        <rFont val="Calibri"/>
        <family val="2"/>
        <scheme val="minor"/>
      </rPr>
      <t>W</t>
    </r>
    <r>
      <rPr>
        <b/>
        <sz val="14"/>
        <color theme="1"/>
        <rFont val="Calibri"/>
        <family val="2"/>
        <scheme val="minor"/>
      </rPr>
      <t>-Werte)</t>
    </r>
  </si>
  <si>
    <r>
      <t>U</t>
    </r>
    <r>
      <rPr>
        <b/>
        <vertAlign val="subscript"/>
        <sz val="12"/>
        <color theme="1"/>
        <rFont val="Calibri"/>
        <family val="2"/>
        <scheme val="minor"/>
      </rPr>
      <t>w,1</t>
    </r>
    <r>
      <rPr>
        <b/>
        <sz val="12"/>
        <color theme="1"/>
        <rFont val="Calibri"/>
        <family val="2"/>
        <scheme val="minor"/>
      </rPr>
      <t xml:space="preserve"> =</t>
    </r>
  </si>
  <si>
    <r>
      <t>U</t>
    </r>
    <r>
      <rPr>
        <b/>
        <vertAlign val="subscript"/>
        <sz val="12"/>
        <color theme="1"/>
        <rFont val="Calibri"/>
        <family val="2"/>
        <scheme val="minor"/>
      </rPr>
      <t>w,2</t>
    </r>
    <r>
      <rPr>
        <b/>
        <sz val="12"/>
        <color theme="1"/>
        <rFont val="Calibri"/>
        <family val="2"/>
        <scheme val="minor"/>
      </rPr>
      <t xml:space="preserve"> =</t>
    </r>
  </si>
  <si>
    <r>
      <t>R</t>
    </r>
    <r>
      <rPr>
        <b/>
        <vertAlign val="subscript"/>
        <sz val="12"/>
        <color theme="1"/>
        <rFont val="Calibri"/>
        <family val="2"/>
        <scheme val="minor"/>
      </rPr>
      <t>s</t>
    </r>
    <r>
      <rPr>
        <b/>
        <sz val="12"/>
        <color theme="1"/>
        <rFont val="Calibri"/>
        <family val="2"/>
        <scheme val="minor"/>
      </rPr>
      <t xml:space="preserve"> =</t>
    </r>
  </si>
  <si>
    <t>m²K/W</t>
  </si>
  <si>
    <r>
      <t>U</t>
    </r>
    <r>
      <rPr>
        <b/>
        <vertAlign val="subscript"/>
        <sz val="14"/>
        <color theme="1"/>
        <rFont val="Calibri"/>
        <family val="2"/>
        <scheme val="minor"/>
      </rPr>
      <t>w</t>
    </r>
    <r>
      <rPr>
        <b/>
        <sz val="14"/>
        <color theme="1"/>
        <rFont val="Calibri"/>
        <family val="2"/>
        <scheme val="minor"/>
      </rPr>
      <t xml:space="preserve"> =</t>
    </r>
  </si>
  <si>
    <r>
      <t>Berechnung des Wärmedurchgangskoeffizienten für Verbundfenster (U</t>
    </r>
    <r>
      <rPr>
        <b/>
        <vertAlign val="subscript"/>
        <sz val="14"/>
        <color theme="1"/>
        <rFont val="Calibri"/>
        <family val="2"/>
        <scheme val="minor"/>
      </rPr>
      <t>W</t>
    </r>
    <r>
      <rPr>
        <b/>
        <sz val="14"/>
        <color theme="1"/>
        <rFont val="Calibri"/>
        <family val="2"/>
        <scheme val="minor"/>
      </rPr>
      <t>-Werte)</t>
    </r>
  </si>
  <si>
    <t>innere Glasscheibe</t>
  </si>
  <si>
    <t>äußere Glasscheibe</t>
  </si>
  <si>
    <t>Scheibenzwischenraum</t>
  </si>
  <si>
    <r>
      <t>U</t>
    </r>
    <r>
      <rPr>
        <vertAlign val="subscript"/>
        <sz val="11"/>
        <color theme="1"/>
        <rFont val="Calibri"/>
        <family val="2"/>
        <scheme val="minor"/>
      </rPr>
      <t>g,1</t>
    </r>
    <r>
      <rPr>
        <sz val="11"/>
        <color theme="1"/>
        <rFont val="Calibri"/>
        <family val="2"/>
        <scheme val="minor"/>
      </rPr>
      <t xml:space="preserve"> =</t>
    </r>
  </si>
  <si>
    <r>
      <t>U</t>
    </r>
    <r>
      <rPr>
        <vertAlign val="subscript"/>
        <sz val="11"/>
        <color theme="1"/>
        <rFont val="Calibri"/>
        <family val="2"/>
        <scheme val="minor"/>
      </rPr>
      <t>g,2</t>
    </r>
    <r>
      <rPr>
        <sz val="11"/>
        <color theme="1"/>
        <rFont val="Calibri"/>
        <family val="2"/>
        <scheme val="minor"/>
      </rPr>
      <t xml:space="preserve"> =</t>
    </r>
  </si>
  <si>
    <r>
      <t>U</t>
    </r>
    <r>
      <rPr>
        <b/>
        <vertAlign val="subscript"/>
        <sz val="12"/>
        <color theme="1"/>
        <rFont val="Calibri"/>
        <family val="2"/>
        <scheme val="minor"/>
      </rPr>
      <t>g,korr,1</t>
    </r>
    <r>
      <rPr>
        <b/>
        <sz val="12"/>
        <color theme="1"/>
        <rFont val="Calibri"/>
        <family val="2"/>
        <scheme val="minor"/>
      </rPr>
      <t xml:space="preserve"> =</t>
    </r>
  </si>
  <si>
    <r>
      <t>U</t>
    </r>
    <r>
      <rPr>
        <b/>
        <vertAlign val="subscript"/>
        <sz val="12"/>
        <color theme="1"/>
        <rFont val="Calibri"/>
        <family val="2"/>
        <scheme val="minor"/>
      </rPr>
      <t>g,korr,2</t>
    </r>
    <r>
      <rPr>
        <b/>
        <sz val="12"/>
        <color theme="1"/>
        <rFont val="Calibri"/>
        <family val="2"/>
        <scheme val="minor"/>
      </rPr>
      <t xml:space="preserve"> =</t>
    </r>
  </si>
  <si>
    <t>U-Wert Glas</t>
  </si>
  <si>
    <t>innere Scheibe</t>
  </si>
  <si>
    <t>äußere Scheibe</t>
  </si>
  <si>
    <t xml:space="preserve">  für unbeschichtete Scheiben ist 
  keine Eingabe notwendig!</t>
  </si>
  <si>
    <t>Emissionsgrad der Scheibenoberflächen im Scheiben-zwischenraum</t>
  </si>
  <si>
    <t>(inkl. Sprossen)</t>
  </si>
  <si>
    <r>
      <t>A</t>
    </r>
    <r>
      <rPr>
        <vertAlign val="subscript"/>
        <sz val="11"/>
        <color theme="1"/>
        <rFont val="Calibri"/>
        <family val="2"/>
        <scheme val="minor"/>
      </rPr>
      <t>g,ges</t>
    </r>
    <r>
      <rPr>
        <sz val="11"/>
        <color theme="1"/>
        <rFont val="Calibri"/>
        <family val="2"/>
        <scheme val="minor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</si>
</sst>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M_-;\-* #,##0.00\ _D_M_-;_-* &quot;-&quot;??\ _D_M_-;_-@_-"/>
    <numFmt numFmtId="165" formatCode="0.000"/>
    <numFmt numFmtId="166" formatCode="_-* #,##0.000\ _D_M_-;\-* #,##0.000\ _D_M_-;_-* &quot;-&quot;??\ _D_M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165" fontId="0" fillId="0" borderId="0" xfId="0" applyNumberFormat="1"/>
    <xf numFmtId="11" fontId="0" fillId="0" borderId="0" xfId="0" applyNumberFormat="1"/>
    <xf numFmtId="1" fontId="0" fillId="0" borderId="0" xfId="0" applyNumberFormat="1"/>
    <xf numFmtId="166" fontId="0" fillId="0" borderId="0" xfId="1" applyNumberFormat="1" applyFont="1"/>
    <xf numFmtId="0" fontId="0" fillId="0" borderId="0" xfId="0" applyAlignment="1">
      <alignment vertical="center" wrapText="1"/>
    </xf>
    <xf numFmtId="0" fontId="0" fillId="0" borderId="1" xfId="0" applyBorder="1"/>
    <xf numFmtId="165" fontId="0" fillId="0" borderId="0" xfId="0" applyNumberFormat="1" applyBorder="1"/>
    <xf numFmtId="0" fontId="0" fillId="0" borderId="0" xfId="0" applyBorder="1"/>
    <xf numFmtId="165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0" xfId="0" applyFill="1"/>
    <xf numFmtId="0" fontId="0" fillId="2" borderId="0" xfId="0" applyFill="1" applyAlignment="1">
      <alignment horizontal="right"/>
    </xf>
    <xf numFmtId="0" fontId="2" fillId="2" borderId="0" xfId="0" applyFont="1" applyFill="1"/>
    <xf numFmtId="2" fontId="0" fillId="2" borderId="0" xfId="0" applyNumberFormat="1" applyFill="1"/>
    <xf numFmtId="2" fontId="0" fillId="2" borderId="0" xfId="0" applyNumberFormat="1" applyFill="1" applyAlignment="1">
      <alignment horizontal="right"/>
    </xf>
    <xf numFmtId="0" fontId="5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2" fontId="7" fillId="2" borderId="0" xfId="0" applyNumberFormat="1" applyFont="1" applyFill="1"/>
    <xf numFmtId="0" fontId="8" fillId="2" borderId="0" xfId="0" applyFont="1" applyFill="1" applyAlignment="1"/>
    <xf numFmtId="0" fontId="0" fillId="2" borderId="0" xfId="0" applyFont="1" applyFill="1"/>
    <xf numFmtId="0" fontId="0" fillId="2" borderId="0" xfId="0" applyFont="1" applyFill="1" applyAlignment="1">
      <alignment horizontal="right"/>
    </xf>
    <xf numFmtId="0" fontId="7" fillId="2" borderId="0" xfId="0" applyFont="1" applyFill="1" applyAlignment="1"/>
    <xf numFmtId="2" fontId="7" fillId="2" borderId="0" xfId="0" applyNumberFormat="1" applyFont="1" applyFill="1" applyAlignment="1">
      <alignment horizontal="right"/>
    </xf>
    <xf numFmtId="0" fontId="10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2" fontId="5" fillId="2" borderId="0" xfId="0" applyNumberFormat="1" applyFont="1" applyFill="1"/>
    <xf numFmtId="0" fontId="10" fillId="2" borderId="0" xfId="0" applyFont="1" applyFill="1" applyAlignment="1">
      <alignment horizontal="right"/>
    </xf>
    <xf numFmtId="2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0" fontId="0" fillId="2" borderId="0" xfId="0" applyFill="1" applyProtection="1"/>
    <xf numFmtId="0" fontId="0" fillId="2" borderId="0" xfId="0" applyFill="1" applyAlignment="1">
      <alignment horizontal="left"/>
    </xf>
    <xf numFmtId="2" fontId="0" fillId="0" borderId="0" xfId="0" applyNumberFormat="1" applyFont="1" applyFill="1" applyProtection="1">
      <protection locked="0"/>
    </xf>
    <xf numFmtId="2" fontId="0" fillId="2" borderId="0" xfId="0" applyNumberFormat="1" applyFont="1" applyFill="1" applyProtection="1"/>
    <xf numFmtId="0" fontId="0" fillId="0" borderId="0" xfId="0" applyFill="1" applyBorder="1" applyProtection="1">
      <protection locked="0"/>
    </xf>
    <xf numFmtId="0" fontId="0" fillId="2" borderId="0" xfId="0" applyFill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209550</xdr:colOff>
      <xdr:row>8</xdr:row>
      <xdr:rowOff>28575</xdr:rowOff>
    </xdr:from>
    <xdr:to>
      <xdr:col>22</xdr:col>
      <xdr:colOff>208808</xdr:colOff>
      <xdr:row>26</xdr:row>
      <xdr:rowOff>123317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96325" y="476250"/>
          <a:ext cx="5942858" cy="40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399386</xdr:colOff>
      <xdr:row>5</xdr:row>
      <xdr:rowOff>127500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47761" cy="108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285750</xdr:colOff>
      <xdr:row>9</xdr:row>
      <xdr:rowOff>171450</xdr:rowOff>
    </xdr:from>
    <xdr:to>
      <xdr:col>22</xdr:col>
      <xdr:colOff>314325</xdr:colOff>
      <xdr:row>24</xdr:row>
      <xdr:rowOff>125522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05900" y="819150"/>
          <a:ext cx="5972175" cy="31925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246986</xdr:colOff>
      <xdr:row>5</xdr:row>
      <xdr:rowOff>127500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47761" cy="108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180975</xdr:colOff>
      <xdr:row>0</xdr:row>
      <xdr:rowOff>38100</xdr:rowOff>
    </xdr:from>
    <xdr:to>
      <xdr:col>20</xdr:col>
      <xdr:colOff>418499</xdr:colOff>
      <xdr:row>12</xdr:row>
      <xdr:rowOff>47333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86975" y="38100"/>
          <a:ext cx="4809524" cy="2333333"/>
        </a:xfrm>
        <a:prstGeom prst="rect">
          <a:avLst/>
        </a:prstGeom>
      </xdr:spPr>
    </xdr:pic>
    <xdr:clientData/>
  </xdr:twoCellAnchor>
  <xdr:twoCellAnchor editAs="oneCell">
    <xdr:from>
      <xdr:col>14</xdr:col>
      <xdr:colOff>200026</xdr:colOff>
      <xdr:row>15</xdr:row>
      <xdr:rowOff>53237</xdr:rowOff>
    </xdr:from>
    <xdr:to>
      <xdr:col>20</xdr:col>
      <xdr:colOff>333375</xdr:colOff>
      <xdr:row>41</xdr:row>
      <xdr:rowOff>18085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6" y="2339237"/>
          <a:ext cx="4705349" cy="4917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O55"/>
  <sheetViews>
    <sheetView workbookViewId="0">
      <selection activeCell="D17" sqref="D17"/>
    </sheetView>
  </sheetViews>
  <sheetFormatPr defaultColWidth="11.42578125" defaultRowHeight="15" x14ac:dyDescent="0.25"/>
  <cols>
    <col min="1" max="1" width="10.140625" style="16" customWidth="1"/>
    <col min="2" max="2" width="4" style="16" customWidth="1"/>
    <col min="3" max="3" width="21.42578125" style="16" customWidth="1"/>
    <col min="4" max="4" width="20.85546875" style="17" customWidth="1"/>
    <col min="5" max="6" width="7.85546875" style="16" customWidth="1"/>
    <col min="7" max="7" width="10.7109375" style="16" customWidth="1"/>
    <col min="8" max="8" width="7.85546875" style="16" customWidth="1"/>
    <col min="9" max="9" width="7.85546875" style="17" customWidth="1"/>
    <col min="10" max="11" width="7.85546875" style="16" customWidth="1"/>
    <col min="12" max="12" width="7.85546875" style="17" customWidth="1"/>
    <col min="13" max="13" width="7.85546875" style="16" customWidth="1"/>
    <col min="14" max="14" width="6.42578125" style="16" customWidth="1"/>
    <col min="15" max="15" width="6.42578125" style="17" customWidth="1"/>
    <col min="16" max="16" width="7.7109375" style="16" customWidth="1"/>
    <col min="17" max="16384" width="11.42578125" style="16"/>
  </cols>
  <sheetData>
    <row r="7" spans="1:15" ht="20.25" x14ac:dyDescent="0.35">
      <c r="A7" s="21" t="s">
        <v>120</v>
      </c>
      <c r="B7" s="21"/>
    </row>
    <row r="9" spans="1:15" s="23" customFormat="1" ht="18.75" x14ac:dyDescent="0.35">
      <c r="A9" s="22" t="s">
        <v>0</v>
      </c>
      <c r="B9" s="22"/>
      <c r="D9" s="24"/>
      <c r="E9" s="25" t="s">
        <v>121</v>
      </c>
      <c r="F9" s="26">
        <f>IF(F11&gt;0,F11,IF(F18=0,0,(F12*(F20+F21+F22+F23)+F13*F24+F14*F25+F15*F26)/F18))</f>
        <v>0</v>
      </c>
      <c r="G9" s="22" t="s">
        <v>4</v>
      </c>
      <c r="H9" s="27" t="str">
        <f>IF(F9=0,"",IF(F11=0,"aus Angaben berechnet","aus Direkteingabe übernommen"))</f>
        <v/>
      </c>
      <c r="I9" s="24"/>
      <c r="L9" s="24"/>
      <c r="O9" s="24"/>
    </row>
    <row r="10" spans="1:15" x14ac:dyDescent="0.25">
      <c r="B10" s="16" t="s">
        <v>63</v>
      </c>
      <c r="D10" s="16"/>
      <c r="E10" s="17"/>
      <c r="F10" s="19"/>
      <c r="L10" s="16"/>
      <c r="M10" s="17"/>
    </row>
    <row r="11" spans="1:15" ht="18" x14ac:dyDescent="0.35">
      <c r="D11" s="16" t="s">
        <v>117</v>
      </c>
      <c r="E11" s="17" t="s">
        <v>67</v>
      </c>
      <c r="F11" s="37"/>
      <c r="G11" s="16" t="s">
        <v>4</v>
      </c>
      <c r="H11" s="16" t="s">
        <v>119</v>
      </c>
      <c r="I11" s="16"/>
      <c r="J11" s="17"/>
      <c r="L11" s="16"/>
      <c r="M11" s="17"/>
    </row>
    <row r="12" spans="1:15" ht="18" x14ac:dyDescent="0.35">
      <c r="D12" s="16" t="s">
        <v>3</v>
      </c>
      <c r="E12" s="17" t="s">
        <v>69</v>
      </c>
      <c r="F12" s="37"/>
      <c r="G12" s="16" t="s">
        <v>4</v>
      </c>
      <c r="I12" s="16"/>
      <c r="J12" s="17"/>
      <c r="L12" s="16"/>
      <c r="M12" s="17"/>
    </row>
    <row r="13" spans="1:15" ht="18" x14ac:dyDescent="0.35">
      <c r="D13" s="16" t="s">
        <v>2</v>
      </c>
      <c r="E13" s="17" t="s">
        <v>70</v>
      </c>
      <c r="F13" s="37"/>
      <c r="G13" s="16" t="s">
        <v>4</v>
      </c>
      <c r="I13" s="16"/>
      <c r="J13" s="17"/>
      <c r="L13" s="16"/>
      <c r="M13" s="17"/>
    </row>
    <row r="14" spans="1:15" ht="18" x14ac:dyDescent="0.35">
      <c r="D14" s="16" t="s">
        <v>6</v>
      </c>
      <c r="E14" s="17" t="s">
        <v>71</v>
      </c>
      <c r="F14" s="37"/>
      <c r="G14" s="16" t="s">
        <v>7</v>
      </c>
      <c r="I14" s="16"/>
      <c r="J14" s="17"/>
      <c r="L14" s="16"/>
      <c r="M14" s="17"/>
    </row>
    <row r="15" spans="1:15" ht="18" x14ac:dyDescent="0.35">
      <c r="D15" s="16" t="s">
        <v>66</v>
      </c>
      <c r="E15" s="17" t="s">
        <v>72</v>
      </c>
      <c r="F15" s="37"/>
      <c r="G15" s="16" t="s">
        <v>7</v>
      </c>
      <c r="I15" s="16"/>
      <c r="J15" s="17"/>
      <c r="K15" s="19"/>
      <c r="L15" s="16"/>
      <c r="M15" s="17"/>
    </row>
    <row r="16" spans="1:15" x14ac:dyDescent="0.25">
      <c r="D16" s="16"/>
      <c r="E16" s="17"/>
      <c r="I16" s="16"/>
      <c r="J16" s="17"/>
      <c r="L16" s="16"/>
      <c r="M16" s="17"/>
    </row>
    <row r="17" spans="1:15" x14ac:dyDescent="0.25">
      <c r="B17" s="16" t="s">
        <v>39</v>
      </c>
      <c r="D17" s="16"/>
      <c r="E17" s="17"/>
      <c r="I17" s="16"/>
      <c r="J17" s="17"/>
      <c r="L17" s="16"/>
      <c r="M17" s="17"/>
    </row>
    <row r="18" spans="1:15" ht="18" x14ac:dyDescent="0.35">
      <c r="C18" s="16" t="s">
        <v>5</v>
      </c>
      <c r="D18" s="16" t="s">
        <v>43</v>
      </c>
      <c r="E18" s="17" t="s">
        <v>68</v>
      </c>
      <c r="F18" s="19">
        <f>I18*L18</f>
        <v>0</v>
      </c>
      <c r="G18" s="16" t="s">
        <v>10</v>
      </c>
      <c r="H18" s="17" t="s">
        <v>80</v>
      </c>
      <c r="I18" s="38"/>
      <c r="J18" s="16" t="s">
        <v>11</v>
      </c>
      <c r="K18" s="17" t="s">
        <v>81</v>
      </c>
      <c r="L18" s="38"/>
      <c r="M18" s="16" t="s">
        <v>11</v>
      </c>
    </row>
    <row r="19" spans="1:15" x14ac:dyDescent="0.25">
      <c r="C19" s="16" t="s">
        <v>40</v>
      </c>
      <c r="D19" s="16"/>
      <c r="E19" s="17"/>
      <c r="F19" s="19"/>
      <c r="H19" s="17"/>
      <c r="I19" s="39"/>
      <c r="K19" s="17"/>
      <c r="L19" s="39"/>
    </row>
    <row r="20" spans="1:15" ht="18" x14ac:dyDescent="0.35">
      <c r="D20" s="16" t="s">
        <v>35</v>
      </c>
      <c r="E20" s="17" t="s">
        <v>73</v>
      </c>
      <c r="F20" s="19">
        <f>I20*L20</f>
        <v>0</v>
      </c>
      <c r="G20" s="16" t="s">
        <v>10</v>
      </c>
      <c r="H20" s="17" t="s">
        <v>83</v>
      </c>
      <c r="I20" s="38"/>
      <c r="J20" s="16" t="s">
        <v>11</v>
      </c>
      <c r="K20" s="17" t="s">
        <v>86</v>
      </c>
      <c r="L20" s="38"/>
      <c r="M20" s="16" t="s">
        <v>11</v>
      </c>
      <c r="N20" s="19"/>
    </row>
    <row r="21" spans="1:15" ht="18" x14ac:dyDescent="0.35">
      <c r="D21" s="16" t="s">
        <v>34</v>
      </c>
      <c r="E21" s="17" t="s">
        <v>74</v>
      </c>
      <c r="F21" s="19">
        <f>I21*L21</f>
        <v>0</v>
      </c>
      <c r="G21" s="16" t="s">
        <v>10</v>
      </c>
      <c r="H21" s="17" t="s">
        <v>82</v>
      </c>
      <c r="I21" s="38"/>
      <c r="J21" s="16" t="s">
        <v>11</v>
      </c>
      <c r="K21" s="17" t="s">
        <v>87</v>
      </c>
      <c r="L21" s="38"/>
      <c r="M21" s="16" t="s">
        <v>11</v>
      </c>
      <c r="N21" s="19"/>
    </row>
    <row r="22" spans="1:15" ht="18" x14ac:dyDescent="0.35">
      <c r="D22" s="16" t="s">
        <v>41</v>
      </c>
      <c r="E22" s="17" t="s">
        <v>75</v>
      </c>
      <c r="F22" s="19">
        <f>I22*L22</f>
        <v>0</v>
      </c>
      <c r="G22" s="16" t="s">
        <v>10</v>
      </c>
      <c r="H22" s="17" t="s">
        <v>84</v>
      </c>
      <c r="I22" s="38"/>
      <c r="J22" s="16" t="s">
        <v>11</v>
      </c>
      <c r="K22" s="17" t="s">
        <v>88</v>
      </c>
      <c r="L22" s="38"/>
      <c r="M22" s="16" t="s">
        <v>11</v>
      </c>
      <c r="N22" s="19"/>
    </row>
    <row r="23" spans="1:15" ht="18" x14ac:dyDescent="0.35">
      <c r="D23" s="16" t="s">
        <v>42</v>
      </c>
      <c r="E23" s="17" t="s">
        <v>76</v>
      </c>
      <c r="F23" s="19">
        <f>I23*L23</f>
        <v>0</v>
      </c>
      <c r="G23" s="16" t="s">
        <v>10</v>
      </c>
      <c r="H23" s="17" t="s">
        <v>85</v>
      </c>
      <c r="I23" s="38"/>
      <c r="J23" s="16" t="s">
        <v>11</v>
      </c>
      <c r="K23" s="17" t="s">
        <v>89</v>
      </c>
      <c r="L23" s="38"/>
      <c r="M23" s="16" t="s">
        <v>11</v>
      </c>
    </row>
    <row r="24" spans="1:15" ht="18" x14ac:dyDescent="0.35">
      <c r="C24" s="16" t="s">
        <v>8</v>
      </c>
      <c r="D24" s="16"/>
      <c r="E24" s="17" t="s">
        <v>77</v>
      </c>
      <c r="F24" s="19">
        <f>F18-F20-F21-F22-F23</f>
        <v>0</v>
      </c>
      <c r="G24" s="16" t="s">
        <v>10</v>
      </c>
      <c r="M24" s="17"/>
    </row>
    <row r="25" spans="1:15" ht="18" x14ac:dyDescent="0.35">
      <c r="C25" s="16" t="s">
        <v>9</v>
      </c>
      <c r="D25" s="16"/>
      <c r="E25" s="17" t="s">
        <v>78</v>
      </c>
      <c r="F25" s="19">
        <f>2*(I20+L20+I21+L21+I22+L22+I23+L23)</f>
        <v>0</v>
      </c>
      <c r="G25" s="16" t="s">
        <v>45</v>
      </c>
      <c r="M25" s="17"/>
    </row>
    <row r="26" spans="1:15" ht="18" x14ac:dyDescent="0.35">
      <c r="C26" s="16" t="s">
        <v>44</v>
      </c>
      <c r="D26" s="16"/>
      <c r="E26" s="17" t="s">
        <v>79</v>
      </c>
      <c r="F26" s="37"/>
      <c r="G26" s="16" t="s">
        <v>45</v>
      </c>
      <c r="L26" s="16"/>
      <c r="M26" s="17"/>
    </row>
    <row r="27" spans="1:15" x14ac:dyDescent="0.25">
      <c r="E27" s="19"/>
      <c r="H27" s="17"/>
      <c r="I27" s="16"/>
    </row>
    <row r="28" spans="1:15" ht="15.75" customHeight="1" x14ac:dyDescent="0.25">
      <c r="E28" s="19"/>
      <c r="H28" s="17"/>
      <c r="I28" s="16"/>
    </row>
    <row r="29" spans="1:15" s="23" customFormat="1" ht="15.75" customHeight="1" x14ac:dyDescent="0.35">
      <c r="A29" s="22" t="s">
        <v>12</v>
      </c>
      <c r="B29" s="22"/>
      <c r="D29" s="24"/>
      <c r="E29" s="31" t="s">
        <v>123</v>
      </c>
      <c r="F29" s="26">
        <f>IF(F30=0,0,IF(AND(F36&gt;0,F9&gt;0),Daten!C27,0))</f>
        <v>0</v>
      </c>
      <c r="G29" s="22" t="s">
        <v>124</v>
      </c>
      <c r="I29" s="24"/>
      <c r="L29" s="24"/>
      <c r="O29" s="24"/>
    </row>
    <row r="30" spans="1:15" ht="15.75" customHeight="1" x14ac:dyDescent="0.35">
      <c r="D30" s="16" t="s">
        <v>13</v>
      </c>
      <c r="E30" s="17" t="s">
        <v>14</v>
      </c>
      <c r="F30" s="38"/>
      <c r="G30" s="16" t="s">
        <v>90</v>
      </c>
    </row>
    <row r="31" spans="1:15" x14ac:dyDescent="0.25">
      <c r="C31" s="44" t="s">
        <v>91</v>
      </c>
      <c r="E31" s="19"/>
      <c r="F31" s="39"/>
    </row>
    <row r="32" spans="1:15" ht="18" customHeight="1" x14ac:dyDescent="0.35">
      <c r="C32" s="44"/>
      <c r="D32" s="40" t="s">
        <v>0</v>
      </c>
      <c r="E32" s="20" t="s">
        <v>92</v>
      </c>
      <c r="F32" s="43"/>
      <c r="G32" s="45" t="s">
        <v>137</v>
      </c>
      <c r="H32" s="45"/>
      <c r="I32" s="45"/>
      <c r="J32" s="45"/>
    </row>
    <row r="33" spans="1:15" ht="18" x14ac:dyDescent="0.35">
      <c r="C33" s="44"/>
      <c r="D33" s="40" t="s">
        <v>1</v>
      </c>
      <c r="E33" s="20" t="s">
        <v>93</v>
      </c>
      <c r="F33" s="43"/>
      <c r="G33" s="45"/>
      <c r="H33" s="45"/>
      <c r="I33" s="45"/>
      <c r="J33" s="45"/>
      <c r="K33" s="18"/>
    </row>
    <row r="34" spans="1:15" x14ac:dyDescent="0.25">
      <c r="E34" s="19"/>
      <c r="J34" s="19"/>
    </row>
    <row r="35" spans="1:15" x14ac:dyDescent="0.25">
      <c r="E35" s="19"/>
      <c r="J35" s="19"/>
    </row>
    <row r="36" spans="1:15" s="22" customFormat="1" ht="18.75" x14ac:dyDescent="0.35">
      <c r="A36" s="22" t="s">
        <v>1</v>
      </c>
      <c r="D36" s="25"/>
      <c r="E36" s="25" t="s">
        <v>122</v>
      </c>
      <c r="F36" s="26">
        <f>IF(F38&gt;0,F38,IF(F45=0,0,(F39*(F47+F48+F49+F50)+F40*F51+F41*F52+F42*F53)/F45))</f>
        <v>0</v>
      </c>
      <c r="G36" s="22" t="s">
        <v>4</v>
      </c>
      <c r="H36" s="30" t="str">
        <f>IF(F36=0,"",IF(F38=0,"aus Angaben berechnet","aus Direkteingabe übernommen"))</f>
        <v/>
      </c>
      <c r="I36" s="25"/>
      <c r="L36" s="25"/>
      <c r="O36" s="25"/>
    </row>
    <row r="37" spans="1:15" x14ac:dyDescent="0.25">
      <c r="B37" s="16" t="s">
        <v>63</v>
      </c>
      <c r="D37" s="16"/>
      <c r="E37" s="17"/>
      <c r="F37" s="19"/>
      <c r="L37" s="16"/>
      <c r="M37" s="17"/>
    </row>
    <row r="38" spans="1:15" ht="18" x14ac:dyDescent="0.35">
      <c r="D38" s="16" t="s">
        <v>117</v>
      </c>
      <c r="E38" s="17" t="s">
        <v>94</v>
      </c>
      <c r="F38" s="37"/>
      <c r="G38" s="16" t="s">
        <v>4</v>
      </c>
      <c r="H38" s="16" t="s">
        <v>119</v>
      </c>
      <c r="I38" s="16"/>
      <c r="J38" s="17"/>
      <c r="L38" s="16"/>
      <c r="M38" s="17"/>
    </row>
    <row r="39" spans="1:15" ht="18" x14ac:dyDescent="0.35">
      <c r="D39" s="16" t="s">
        <v>3</v>
      </c>
      <c r="E39" s="17" t="s">
        <v>95</v>
      </c>
      <c r="F39" s="37"/>
      <c r="G39" s="16" t="s">
        <v>4</v>
      </c>
      <c r="I39" s="16"/>
      <c r="J39" s="17"/>
      <c r="L39" s="16"/>
      <c r="M39" s="17"/>
    </row>
    <row r="40" spans="1:15" ht="18" x14ac:dyDescent="0.35">
      <c r="D40" s="16" t="s">
        <v>2</v>
      </c>
      <c r="E40" s="17" t="s">
        <v>96</v>
      </c>
      <c r="F40" s="37"/>
      <c r="G40" s="16" t="s">
        <v>4</v>
      </c>
      <c r="I40" s="16"/>
      <c r="J40" s="17"/>
      <c r="L40" s="16"/>
      <c r="M40" s="17"/>
    </row>
    <row r="41" spans="1:15" ht="18" x14ac:dyDescent="0.35">
      <c r="D41" s="16" t="s">
        <v>6</v>
      </c>
      <c r="E41" s="17" t="s">
        <v>97</v>
      </c>
      <c r="F41" s="37"/>
      <c r="G41" s="16" t="s">
        <v>7</v>
      </c>
      <c r="I41" s="16"/>
      <c r="J41" s="17"/>
      <c r="L41" s="16"/>
      <c r="M41" s="17"/>
    </row>
    <row r="42" spans="1:15" ht="18" x14ac:dyDescent="0.35">
      <c r="D42" s="16" t="s">
        <v>66</v>
      </c>
      <c r="E42" s="17" t="s">
        <v>98</v>
      </c>
      <c r="F42" s="37"/>
      <c r="G42" s="16" t="s">
        <v>7</v>
      </c>
      <c r="I42" s="16"/>
      <c r="J42" s="17"/>
      <c r="K42" s="19"/>
      <c r="L42" s="16"/>
      <c r="M42" s="17"/>
    </row>
    <row r="43" spans="1:15" x14ac:dyDescent="0.25">
      <c r="D43" s="16"/>
      <c r="E43" s="17"/>
      <c r="I43" s="16"/>
      <c r="J43" s="17"/>
      <c r="L43" s="16"/>
      <c r="M43" s="17"/>
    </row>
    <row r="44" spans="1:15" x14ac:dyDescent="0.25">
      <c r="B44" s="16" t="s">
        <v>39</v>
      </c>
      <c r="D44" s="16"/>
      <c r="E44" s="17"/>
      <c r="I44" s="16"/>
      <c r="J44" s="17"/>
      <c r="L44" s="16"/>
      <c r="M44" s="17"/>
    </row>
    <row r="45" spans="1:15" ht="18" x14ac:dyDescent="0.35">
      <c r="C45" s="16" t="s">
        <v>5</v>
      </c>
      <c r="D45" s="16" t="s">
        <v>43</v>
      </c>
      <c r="E45" s="17" t="s">
        <v>99</v>
      </c>
      <c r="F45" s="19">
        <f>I45*L45</f>
        <v>0</v>
      </c>
      <c r="G45" s="16" t="s">
        <v>10</v>
      </c>
      <c r="H45" s="17" t="s">
        <v>107</v>
      </c>
      <c r="I45" s="38"/>
      <c r="J45" s="16" t="s">
        <v>11</v>
      </c>
      <c r="K45" s="17" t="s">
        <v>112</v>
      </c>
      <c r="L45" s="38"/>
      <c r="M45" s="16" t="s">
        <v>11</v>
      </c>
    </row>
    <row r="46" spans="1:15" x14ac:dyDescent="0.25">
      <c r="C46" s="16" t="s">
        <v>40</v>
      </c>
      <c r="D46" s="16"/>
      <c r="E46" s="17"/>
      <c r="F46" s="19"/>
      <c r="H46" s="17"/>
      <c r="I46" s="39"/>
      <c r="K46" s="17"/>
      <c r="L46" s="39"/>
    </row>
    <row r="47" spans="1:15" ht="18" x14ac:dyDescent="0.35">
      <c r="D47" s="16" t="s">
        <v>35</v>
      </c>
      <c r="E47" s="17" t="s">
        <v>100</v>
      </c>
      <c r="F47" s="19">
        <f>I47*L47</f>
        <v>0</v>
      </c>
      <c r="G47" s="16" t="s">
        <v>10</v>
      </c>
      <c r="H47" s="17" t="s">
        <v>108</v>
      </c>
      <c r="I47" s="38"/>
      <c r="J47" s="16" t="s">
        <v>11</v>
      </c>
      <c r="K47" s="17" t="s">
        <v>113</v>
      </c>
      <c r="L47" s="38"/>
      <c r="M47" s="16" t="s">
        <v>11</v>
      </c>
    </row>
    <row r="48" spans="1:15" ht="18" x14ac:dyDescent="0.35">
      <c r="D48" s="16" t="s">
        <v>34</v>
      </c>
      <c r="E48" s="17" t="s">
        <v>101</v>
      </c>
      <c r="F48" s="19">
        <f>I48*L48</f>
        <v>0</v>
      </c>
      <c r="G48" s="16" t="s">
        <v>10</v>
      </c>
      <c r="H48" s="17" t="s">
        <v>109</v>
      </c>
      <c r="I48" s="38"/>
      <c r="J48" s="16" t="s">
        <v>11</v>
      </c>
      <c r="K48" s="17" t="s">
        <v>114</v>
      </c>
      <c r="L48" s="38"/>
      <c r="M48" s="16" t="s">
        <v>11</v>
      </c>
    </row>
    <row r="49" spans="1:15" ht="18" x14ac:dyDescent="0.35">
      <c r="D49" s="16" t="s">
        <v>41</v>
      </c>
      <c r="E49" s="17" t="s">
        <v>102</v>
      </c>
      <c r="F49" s="19">
        <f>I49*L49</f>
        <v>0</v>
      </c>
      <c r="G49" s="16" t="s">
        <v>10</v>
      </c>
      <c r="H49" s="17" t="s">
        <v>110</v>
      </c>
      <c r="I49" s="38"/>
      <c r="J49" s="16" t="s">
        <v>11</v>
      </c>
      <c r="K49" s="17" t="s">
        <v>115</v>
      </c>
      <c r="L49" s="38"/>
      <c r="M49" s="16" t="s">
        <v>11</v>
      </c>
    </row>
    <row r="50" spans="1:15" ht="18" x14ac:dyDescent="0.35">
      <c r="D50" s="16" t="s">
        <v>42</v>
      </c>
      <c r="E50" s="17" t="s">
        <v>103</v>
      </c>
      <c r="F50" s="19">
        <f>I50*L50</f>
        <v>0</v>
      </c>
      <c r="G50" s="16" t="s">
        <v>10</v>
      </c>
      <c r="H50" s="17" t="s">
        <v>111</v>
      </c>
      <c r="I50" s="38"/>
      <c r="J50" s="16" t="s">
        <v>11</v>
      </c>
      <c r="K50" s="17" t="s">
        <v>116</v>
      </c>
      <c r="L50" s="38"/>
      <c r="M50" s="16" t="s">
        <v>11</v>
      </c>
    </row>
    <row r="51" spans="1:15" ht="18" x14ac:dyDescent="0.35">
      <c r="C51" s="16" t="s">
        <v>8</v>
      </c>
      <c r="D51" s="16"/>
      <c r="E51" s="17" t="s">
        <v>104</v>
      </c>
      <c r="F51" s="19">
        <f>F45-F47-F48-F49-F50</f>
        <v>0</v>
      </c>
      <c r="G51" s="16" t="s">
        <v>10</v>
      </c>
      <c r="M51" s="17"/>
    </row>
    <row r="52" spans="1:15" ht="18" x14ac:dyDescent="0.35">
      <c r="C52" s="16" t="s">
        <v>9</v>
      </c>
      <c r="D52" s="16"/>
      <c r="E52" s="17" t="s">
        <v>105</v>
      </c>
      <c r="F52" s="19">
        <f>2*(I47+L47+I48+L48+I49+L49+I50+L50)</f>
        <v>0</v>
      </c>
      <c r="G52" s="16" t="s">
        <v>45</v>
      </c>
      <c r="M52" s="17"/>
    </row>
    <row r="53" spans="1:15" ht="18" x14ac:dyDescent="0.35">
      <c r="C53" s="16" t="s">
        <v>44</v>
      </c>
      <c r="D53" s="16"/>
      <c r="E53" s="17" t="s">
        <v>106</v>
      </c>
      <c r="F53" s="37"/>
      <c r="G53" s="16" t="s">
        <v>45</v>
      </c>
      <c r="L53" s="16"/>
      <c r="M53" s="17"/>
    </row>
    <row r="55" spans="1:15" s="32" customFormat="1" ht="20.25" x14ac:dyDescent="0.35">
      <c r="A55" s="33" t="s">
        <v>118</v>
      </c>
      <c r="B55" s="33"/>
      <c r="E55" s="34" t="s">
        <v>125</v>
      </c>
      <c r="F55" s="35">
        <f>IF(AND(F9&gt;0, F36=0),F9,IF(AND(F36&gt;0,F9=0),F36,IF(F29=0,0,1/(1/F9+1/F36+F29-0.17))))</f>
        <v>0</v>
      </c>
      <c r="G55" s="21" t="s">
        <v>4</v>
      </c>
      <c r="I55" s="36"/>
      <c r="L55" s="36"/>
      <c r="O55" s="36"/>
    </row>
  </sheetData>
  <sheetProtection selectLockedCells="1"/>
  <mergeCells count="2">
    <mergeCell ref="C31:C33"/>
    <mergeCell ref="G32:J33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O49"/>
  <sheetViews>
    <sheetView tabSelected="1" topLeftCell="A10" workbookViewId="0">
      <selection activeCell="J54" sqref="J54"/>
    </sheetView>
  </sheetViews>
  <sheetFormatPr defaultColWidth="11.42578125" defaultRowHeight="15" x14ac:dyDescent="0.25"/>
  <cols>
    <col min="1" max="1" width="10.140625" style="16" customWidth="1"/>
    <col min="2" max="2" width="4" style="16" customWidth="1"/>
    <col min="3" max="3" width="21.42578125" style="16" customWidth="1"/>
    <col min="4" max="4" width="23.140625" style="17" bestFit="1" customWidth="1"/>
    <col min="5" max="6" width="7.85546875" style="16" customWidth="1"/>
    <col min="7" max="7" width="10.7109375" style="16" customWidth="1"/>
    <col min="8" max="8" width="7.85546875" style="16" customWidth="1"/>
    <col min="9" max="9" width="7.85546875" style="17" customWidth="1"/>
    <col min="10" max="11" width="7.85546875" style="16" customWidth="1"/>
    <col min="12" max="12" width="7.85546875" style="17" customWidth="1"/>
    <col min="13" max="13" width="7.85546875" style="16" customWidth="1"/>
    <col min="14" max="14" width="6.42578125" style="16" customWidth="1"/>
    <col min="15" max="15" width="6.42578125" style="17" customWidth="1"/>
    <col min="16" max="16" width="7.7109375" style="16" customWidth="1"/>
    <col min="17" max="16384" width="11.42578125" style="16"/>
  </cols>
  <sheetData>
    <row r="7" spans="1:13" ht="20.25" x14ac:dyDescent="0.35">
      <c r="A7" s="21" t="s">
        <v>126</v>
      </c>
      <c r="B7" s="21"/>
    </row>
    <row r="9" spans="1:13" ht="15.75" x14ac:dyDescent="0.25">
      <c r="A9" s="22" t="s">
        <v>5</v>
      </c>
      <c r="B9" s="22"/>
      <c r="C9" s="22"/>
      <c r="D9" s="25"/>
      <c r="E9" s="25"/>
      <c r="F9" s="26"/>
      <c r="G9" s="22"/>
      <c r="H9" s="30" t="str">
        <f>IF(F9=0,"",IF(#REF!=0,"aus Angaben berechnet","aus Direkteingabe übernommen"))</f>
        <v/>
      </c>
      <c r="I9" s="25"/>
      <c r="J9" s="22"/>
      <c r="K9" s="22"/>
      <c r="L9" s="25"/>
      <c r="M9" s="22"/>
    </row>
    <row r="10" spans="1:13" x14ac:dyDescent="0.25">
      <c r="B10" s="16" t="s">
        <v>63</v>
      </c>
      <c r="D10" s="16"/>
      <c r="E10" s="17"/>
      <c r="F10" s="19"/>
      <c r="L10" s="16"/>
      <c r="M10" s="17"/>
    </row>
    <row r="11" spans="1:13" ht="18" x14ac:dyDescent="0.35">
      <c r="D11" s="16" t="s">
        <v>2</v>
      </c>
      <c r="E11" s="17" t="s">
        <v>64</v>
      </c>
      <c r="F11" s="37"/>
      <c r="G11" s="16" t="s">
        <v>4</v>
      </c>
      <c r="I11" s="16"/>
      <c r="J11" s="17"/>
      <c r="L11" s="16"/>
      <c r="M11" s="17"/>
    </row>
    <row r="12" spans="1:13" ht="18" x14ac:dyDescent="0.35">
      <c r="D12" s="16" t="s">
        <v>6</v>
      </c>
      <c r="E12" s="17" t="s">
        <v>65</v>
      </c>
      <c r="F12" s="37"/>
      <c r="G12" s="16" t="s">
        <v>7</v>
      </c>
      <c r="I12" s="16"/>
      <c r="J12" s="17"/>
      <c r="L12" s="16"/>
      <c r="M12" s="17"/>
    </row>
    <row r="13" spans="1:13" x14ac:dyDescent="0.25">
      <c r="D13" s="16"/>
      <c r="E13" s="17"/>
      <c r="I13" s="16"/>
      <c r="J13" s="17"/>
      <c r="L13" s="16"/>
      <c r="M13" s="17"/>
    </row>
    <row r="14" spans="1:13" x14ac:dyDescent="0.25">
      <c r="B14" s="16" t="s">
        <v>39</v>
      </c>
      <c r="D14" s="16"/>
      <c r="E14" s="17"/>
      <c r="I14" s="16"/>
      <c r="J14" s="17"/>
      <c r="L14" s="16"/>
      <c r="M14" s="17"/>
    </row>
    <row r="15" spans="1:13" ht="18" x14ac:dyDescent="0.35">
      <c r="D15" s="16" t="s">
        <v>43</v>
      </c>
      <c r="E15" s="17" t="s">
        <v>52</v>
      </c>
      <c r="F15" s="19">
        <f>I15*L15</f>
        <v>0</v>
      </c>
      <c r="G15" s="16" t="s">
        <v>10</v>
      </c>
      <c r="H15" s="17" t="s">
        <v>53</v>
      </c>
      <c r="I15" s="38"/>
      <c r="J15" s="16" t="s">
        <v>11</v>
      </c>
      <c r="K15" s="17" t="s">
        <v>54</v>
      </c>
      <c r="L15" s="38"/>
      <c r="M15" s="16" t="s">
        <v>11</v>
      </c>
    </row>
    <row r="16" spans="1:13" ht="18" x14ac:dyDescent="0.35">
      <c r="C16" s="16" t="s">
        <v>40</v>
      </c>
      <c r="D16" s="16"/>
      <c r="E16" s="17" t="s">
        <v>140</v>
      </c>
      <c r="F16" s="19">
        <f>F17+F18+F19+F20</f>
        <v>0</v>
      </c>
      <c r="G16" s="16" t="s">
        <v>10</v>
      </c>
      <c r="H16" s="17"/>
      <c r="I16" s="39"/>
      <c r="K16" s="17"/>
      <c r="L16" s="39"/>
    </row>
    <row r="17" spans="1:15" ht="18" x14ac:dyDescent="0.35">
      <c r="C17" s="16" t="s">
        <v>139</v>
      </c>
      <c r="D17" s="16" t="s">
        <v>35</v>
      </c>
      <c r="E17" s="17" t="s">
        <v>46</v>
      </c>
      <c r="F17" s="19">
        <f>I17*L17</f>
        <v>0</v>
      </c>
      <c r="G17" s="16" t="s">
        <v>10</v>
      </c>
      <c r="H17" s="17" t="s">
        <v>55</v>
      </c>
      <c r="I17" s="38"/>
      <c r="J17" s="16" t="s">
        <v>11</v>
      </c>
      <c r="K17" s="17" t="s">
        <v>59</v>
      </c>
      <c r="L17" s="38"/>
      <c r="M17" s="16" t="s">
        <v>11</v>
      </c>
    </row>
    <row r="18" spans="1:15" ht="18" x14ac:dyDescent="0.35">
      <c r="D18" s="16" t="s">
        <v>34</v>
      </c>
      <c r="E18" s="17" t="s">
        <v>47</v>
      </c>
      <c r="F18" s="19">
        <f>I18*L18</f>
        <v>0</v>
      </c>
      <c r="G18" s="16" t="s">
        <v>10</v>
      </c>
      <c r="H18" s="17" t="s">
        <v>56</v>
      </c>
      <c r="I18" s="38"/>
      <c r="J18" s="16" t="s">
        <v>11</v>
      </c>
      <c r="K18" s="17" t="s">
        <v>60</v>
      </c>
      <c r="L18" s="38"/>
      <c r="M18" s="16" t="s">
        <v>11</v>
      </c>
    </row>
    <row r="19" spans="1:15" ht="18" x14ac:dyDescent="0.35">
      <c r="D19" s="16" t="s">
        <v>41</v>
      </c>
      <c r="E19" s="17" t="s">
        <v>48</v>
      </c>
      <c r="F19" s="19">
        <f>I19*L19</f>
        <v>0</v>
      </c>
      <c r="G19" s="16" t="s">
        <v>10</v>
      </c>
      <c r="H19" s="17" t="s">
        <v>57</v>
      </c>
      <c r="I19" s="38"/>
      <c r="J19" s="16" t="s">
        <v>11</v>
      </c>
      <c r="K19" s="17" t="s">
        <v>61</v>
      </c>
      <c r="L19" s="38"/>
      <c r="M19" s="16" t="s">
        <v>11</v>
      </c>
    </row>
    <row r="20" spans="1:15" ht="18" x14ac:dyDescent="0.35">
      <c r="D20" s="16" t="s">
        <v>42</v>
      </c>
      <c r="E20" s="17" t="s">
        <v>49</v>
      </c>
      <c r="F20" s="19">
        <f>I20*L20</f>
        <v>0</v>
      </c>
      <c r="G20" s="16" t="s">
        <v>10</v>
      </c>
      <c r="H20" s="17" t="s">
        <v>58</v>
      </c>
      <c r="I20" s="38"/>
      <c r="J20" s="16" t="s">
        <v>11</v>
      </c>
      <c r="K20" s="17" t="s">
        <v>62</v>
      </c>
      <c r="L20" s="38"/>
      <c r="M20" s="16" t="s">
        <v>11</v>
      </c>
    </row>
    <row r="21" spans="1:15" ht="18" x14ac:dyDescent="0.35">
      <c r="C21" s="16" t="s">
        <v>8</v>
      </c>
      <c r="D21" s="16"/>
      <c r="E21" s="17" t="s">
        <v>50</v>
      </c>
      <c r="F21" s="19">
        <f>F15-F17-F18-F19-F20</f>
        <v>0</v>
      </c>
      <c r="G21" s="16" t="s">
        <v>10</v>
      </c>
      <c r="M21" s="17"/>
    </row>
    <row r="22" spans="1:15" ht="18" x14ac:dyDescent="0.35">
      <c r="C22" s="16" t="s">
        <v>9</v>
      </c>
      <c r="D22" s="16"/>
      <c r="E22" s="17" t="s">
        <v>51</v>
      </c>
      <c r="F22" s="19">
        <f>2*(I17+L17+I18+L18+I19+L19+I20+L20)</f>
        <v>0</v>
      </c>
      <c r="G22" s="16" t="s">
        <v>45</v>
      </c>
      <c r="M22" s="17"/>
    </row>
    <row r="25" spans="1:15" s="23" customFormat="1" ht="18.75" x14ac:dyDescent="0.35">
      <c r="A25" s="22" t="s">
        <v>127</v>
      </c>
      <c r="B25" s="22"/>
      <c r="D25" s="24"/>
      <c r="E25" s="25" t="s">
        <v>132</v>
      </c>
      <c r="F25" s="26">
        <f>IF(F28=0,F27,IF(F16=0,0,(F27*F16+F28*F30)/F16))</f>
        <v>0</v>
      </c>
      <c r="G25" s="22" t="s">
        <v>4</v>
      </c>
      <c r="H25" s="27" t="str">
        <f>IF(F25=0,"",IF(AND(F28&lt;&gt;0,F30&gt;0),"Sprossen berücksichtigt","keine Sprossen vorhanden"))</f>
        <v/>
      </c>
      <c r="I25" s="24"/>
      <c r="L25" s="24"/>
      <c r="O25" s="24"/>
    </row>
    <row r="26" spans="1:15" s="23" customFormat="1" ht="15.75" x14ac:dyDescent="0.25">
      <c r="A26" s="22"/>
      <c r="B26" s="16" t="s">
        <v>63</v>
      </c>
      <c r="D26" s="24"/>
      <c r="E26" s="25"/>
      <c r="F26" s="26"/>
      <c r="G26" s="22"/>
      <c r="H26" s="27"/>
      <c r="I26" s="24"/>
      <c r="L26" s="24"/>
      <c r="O26" s="24"/>
    </row>
    <row r="27" spans="1:15" ht="18" x14ac:dyDescent="0.35">
      <c r="D27" s="16" t="s">
        <v>134</v>
      </c>
      <c r="E27" s="29" t="s">
        <v>130</v>
      </c>
      <c r="F27" s="41"/>
      <c r="G27" s="28" t="s">
        <v>4</v>
      </c>
      <c r="I27" s="16"/>
      <c r="L27" s="16"/>
      <c r="M27" s="17"/>
    </row>
    <row r="28" spans="1:15" ht="18" x14ac:dyDescent="0.35">
      <c r="D28" s="16" t="s">
        <v>66</v>
      </c>
      <c r="E28" s="17" t="s">
        <v>72</v>
      </c>
      <c r="F28" s="41"/>
      <c r="G28" s="28" t="s">
        <v>4</v>
      </c>
      <c r="I28" s="16"/>
      <c r="J28" s="17"/>
      <c r="L28" s="16"/>
      <c r="M28" s="17"/>
    </row>
    <row r="29" spans="1:15" x14ac:dyDescent="0.25">
      <c r="B29" s="16" t="s">
        <v>39</v>
      </c>
      <c r="D29" s="16"/>
      <c r="E29" s="17"/>
      <c r="F29" s="42"/>
      <c r="G29" s="28"/>
      <c r="I29" s="16"/>
      <c r="J29" s="17"/>
      <c r="L29" s="16"/>
      <c r="M29" s="17"/>
    </row>
    <row r="30" spans="1:15" ht="18" x14ac:dyDescent="0.35">
      <c r="D30" s="16" t="s">
        <v>44</v>
      </c>
      <c r="E30" s="17" t="s">
        <v>79</v>
      </c>
      <c r="F30" s="41"/>
      <c r="G30" s="28" t="s">
        <v>45</v>
      </c>
      <c r="I30" s="16"/>
      <c r="J30" s="17"/>
      <c r="L30" s="16"/>
      <c r="M30" s="17"/>
    </row>
    <row r="31" spans="1:15" x14ac:dyDescent="0.25">
      <c r="D31" s="16"/>
      <c r="E31" s="17"/>
      <c r="I31" s="16"/>
      <c r="J31" s="17"/>
      <c r="L31" s="16"/>
      <c r="M31" s="17"/>
    </row>
    <row r="32" spans="1:15" x14ac:dyDescent="0.25">
      <c r="D32" s="16"/>
      <c r="E32" s="17"/>
      <c r="I32" s="16"/>
      <c r="J32" s="17"/>
      <c r="L32" s="16"/>
      <c r="M32" s="17"/>
    </row>
    <row r="33" spans="1:15" ht="18.75" x14ac:dyDescent="0.35">
      <c r="A33" s="22" t="s">
        <v>128</v>
      </c>
      <c r="B33" s="22"/>
      <c r="C33" s="23"/>
      <c r="D33" s="24"/>
      <c r="E33" s="25" t="s">
        <v>133</v>
      </c>
      <c r="F33" s="26">
        <f>IF(F36=0,F35,IF(F16=0,0,(F35*F16+F36*F38)/F16))</f>
        <v>0</v>
      </c>
      <c r="G33" s="22" t="s">
        <v>4</v>
      </c>
      <c r="H33" s="27" t="str">
        <f>IF(F33=0,"",IF(AND(F36&lt;&gt;0,F38&gt;0),"Sprossen berücksichtigt","keine Sprossen vorhanden"))</f>
        <v/>
      </c>
      <c r="I33" s="16"/>
    </row>
    <row r="34" spans="1:15" ht="15.75" x14ac:dyDescent="0.25">
      <c r="A34" s="22"/>
      <c r="B34" s="16" t="s">
        <v>63</v>
      </c>
      <c r="C34" s="23"/>
      <c r="D34" s="24"/>
      <c r="E34" s="25"/>
      <c r="F34" s="26"/>
      <c r="G34" s="22"/>
      <c r="H34" s="27"/>
      <c r="I34" s="16"/>
    </row>
    <row r="35" spans="1:15" ht="18" x14ac:dyDescent="0.35">
      <c r="D35" s="16" t="s">
        <v>134</v>
      </c>
      <c r="E35" s="29" t="s">
        <v>131</v>
      </c>
      <c r="F35" s="41"/>
      <c r="G35" s="28" t="s">
        <v>4</v>
      </c>
      <c r="H35" s="17"/>
      <c r="I35" s="16"/>
    </row>
    <row r="36" spans="1:15" ht="15.75" customHeight="1" x14ac:dyDescent="0.35">
      <c r="D36" s="16" t="s">
        <v>66</v>
      </c>
      <c r="E36" s="17" t="s">
        <v>98</v>
      </c>
      <c r="F36" s="41"/>
      <c r="G36" s="28" t="s">
        <v>4</v>
      </c>
      <c r="I36" s="16"/>
      <c r="J36" s="17"/>
      <c r="L36" s="16"/>
      <c r="M36" s="17"/>
    </row>
    <row r="37" spans="1:15" ht="15.75" customHeight="1" x14ac:dyDescent="0.25">
      <c r="B37" s="16" t="s">
        <v>39</v>
      </c>
      <c r="D37" s="16"/>
      <c r="E37" s="17"/>
      <c r="F37" s="42"/>
      <c r="G37" s="28"/>
      <c r="I37" s="16"/>
      <c r="J37" s="17"/>
      <c r="L37" s="16"/>
      <c r="M37" s="17"/>
    </row>
    <row r="38" spans="1:15" ht="15.75" customHeight="1" x14ac:dyDescent="0.35">
      <c r="D38" s="16" t="s">
        <v>44</v>
      </c>
      <c r="E38" s="17" t="s">
        <v>106</v>
      </c>
      <c r="F38" s="41"/>
      <c r="G38" s="28" t="s">
        <v>45</v>
      </c>
      <c r="I38" s="16"/>
      <c r="J38" s="17"/>
      <c r="L38" s="16"/>
      <c r="M38" s="17"/>
    </row>
    <row r="39" spans="1:15" ht="15.75" customHeight="1" x14ac:dyDescent="0.25">
      <c r="E39" s="19"/>
      <c r="H39" s="17"/>
      <c r="I39" s="16"/>
    </row>
    <row r="40" spans="1:15" ht="15.75" customHeight="1" x14ac:dyDescent="0.25">
      <c r="E40" s="19"/>
      <c r="H40" s="17"/>
      <c r="I40" s="16"/>
    </row>
    <row r="41" spans="1:15" s="23" customFormat="1" ht="15.75" customHeight="1" x14ac:dyDescent="0.35">
      <c r="A41" s="22" t="s">
        <v>129</v>
      </c>
      <c r="B41" s="22"/>
      <c r="D41" s="24"/>
      <c r="E41" s="31" t="s">
        <v>123</v>
      </c>
      <c r="F41" s="26">
        <f>IF(F42=0,0,IF(AND(F33&gt;0,F25&gt;0),Daten!C21,0))</f>
        <v>0</v>
      </c>
      <c r="G41" s="22" t="s">
        <v>124</v>
      </c>
      <c r="I41" s="24"/>
      <c r="L41" s="24"/>
      <c r="O41" s="24"/>
    </row>
    <row r="42" spans="1:15" ht="15.75" customHeight="1" x14ac:dyDescent="0.35">
      <c r="D42" s="16" t="s">
        <v>13</v>
      </c>
      <c r="E42" s="17" t="s">
        <v>14</v>
      </c>
      <c r="F42" s="38"/>
      <c r="G42" s="16" t="s">
        <v>90</v>
      </c>
    </row>
    <row r="43" spans="1:15" x14ac:dyDescent="0.25">
      <c r="C43" s="44" t="s">
        <v>138</v>
      </c>
      <c r="E43" s="19"/>
      <c r="F43" s="39"/>
    </row>
    <row r="44" spans="1:15" x14ac:dyDescent="0.25">
      <c r="C44" s="44"/>
      <c r="E44" s="19"/>
      <c r="F44" s="39"/>
    </row>
    <row r="45" spans="1:15" ht="18" customHeight="1" x14ac:dyDescent="0.35">
      <c r="C45" s="44"/>
      <c r="D45" s="40" t="s">
        <v>135</v>
      </c>
      <c r="E45" s="20" t="s">
        <v>92</v>
      </c>
      <c r="F45" s="43"/>
      <c r="G45" s="45" t="s">
        <v>137</v>
      </c>
      <c r="H45" s="45"/>
      <c r="I45" s="45"/>
      <c r="J45" s="45"/>
    </row>
    <row r="46" spans="1:15" ht="18" x14ac:dyDescent="0.35">
      <c r="C46" s="44"/>
      <c r="D46" s="40" t="s">
        <v>136</v>
      </c>
      <c r="E46" s="20" t="s">
        <v>93</v>
      </c>
      <c r="F46" s="43"/>
      <c r="G46" s="45"/>
      <c r="H46" s="45"/>
      <c r="I46" s="45"/>
      <c r="J46" s="45"/>
      <c r="K46" s="18"/>
    </row>
    <row r="47" spans="1:15" x14ac:dyDescent="0.25">
      <c r="E47" s="19"/>
      <c r="J47" s="19"/>
    </row>
    <row r="48" spans="1:15" x14ac:dyDescent="0.25">
      <c r="E48" s="19"/>
      <c r="J48" s="19"/>
    </row>
    <row r="49" spans="1:15" s="32" customFormat="1" ht="20.25" x14ac:dyDescent="0.35">
      <c r="A49" s="33" t="s">
        <v>118</v>
      </c>
      <c r="B49" s="33"/>
      <c r="E49" s="34" t="s">
        <v>125</v>
      </c>
      <c r="F49" s="35">
        <f>IF(AND(F25=0,F33=0),0,IF(AND(F25&gt;0,F33&gt;0,F41=0),0,IF(F15=0,0,((IF(AND(F25&gt;0,F33=0),F25,IF(AND(F25=0,F33&gt;0),F33,1/(1/F25+1/F33+F41-0.17))))*F16+F11*F21+F12*F22)/F15)))</f>
        <v>0</v>
      </c>
      <c r="G49" s="21" t="s">
        <v>4</v>
      </c>
      <c r="I49" s="36"/>
      <c r="L49" s="36"/>
      <c r="O49" s="36"/>
    </row>
  </sheetData>
  <sheetProtection selectLockedCells="1"/>
  <mergeCells count="2">
    <mergeCell ref="C43:C46"/>
    <mergeCell ref="G45:J46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1"/>
  <sheetViews>
    <sheetView workbookViewId="0">
      <selection activeCell="G13" sqref="G13"/>
    </sheetView>
  </sheetViews>
  <sheetFormatPr defaultColWidth="11.42578125" defaultRowHeight="15" x14ac:dyDescent="0.25"/>
  <cols>
    <col min="3" max="3" width="13.28515625" bestFit="1" customWidth="1"/>
    <col min="8" max="8" width="12.5703125" bestFit="1" customWidth="1"/>
  </cols>
  <sheetData>
    <row r="1" spans="1:7" x14ac:dyDescent="0.25">
      <c r="A1" t="s">
        <v>31</v>
      </c>
    </row>
    <row r="2" spans="1:7" ht="18" x14ac:dyDescent="0.35">
      <c r="A2" s="1" t="s">
        <v>30</v>
      </c>
      <c r="B2" s="1" t="s">
        <v>32</v>
      </c>
      <c r="C2" s="1" t="s">
        <v>33</v>
      </c>
      <c r="F2" t="s">
        <v>15</v>
      </c>
      <c r="G2" s="3">
        <v>3.5000000000000003E-2</v>
      </c>
    </row>
    <row r="3" spans="1:7" x14ac:dyDescent="0.25">
      <c r="A3">
        <v>0</v>
      </c>
      <c r="B3">
        <v>0</v>
      </c>
      <c r="C3">
        <v>1.22</v>
      </c>
      <c r="F3" t="s">
        <v>19</v>
      </c>
      <c r="G3" s="5">
        <v>15</v>
      </c>
    </row>
    <row r="4" spans="1:7" x14ac:dyDescent="0.25">
      <c r="A4">
        <v>1</v>
      </c>
      <c r="B4">
        <v>0.03</v>
      </c>
      <c r="C4">
        <v>1.22</v>
      </c>
      <c r="F4" t="s">
        <v>18</v>
      </c>
      <c r="G4" s="3">
        <v>1.232</v>
      </c>
    </row>
    <row r="5" spans="1:7" x14ac:dyDescent="0.25">
      <c r="A5">
        <v>2</v>
      </c>
      <c r="B5">
        <v>0.05</v>
      </c>
      <c r="C5">
        <v>1.18</v>
      </c>
      <c r="F5" t="s">
        <v>17</v>
      </c>
      <c r="G5" s="5">
        <v>283</v>
      </c>
    </row>
    <row r="6" spans="1:7" x14ac:dyDescent="0.25">
      <c r="A6">
        <v>3</v>
      </c>
      <c r="B6">
        <v>0.1</v>
      </c>
      <c r="C6">
        <v>1.1399999999999999</v>
      </c>
      <c r="F6" t="s">
        <v>20</v>
      </c>
      <c r="G6" s="4">
        <v>1.7609999999999999E-5</v>
      </c>
    </row>
    <row r="7" spans="1:7" x14ac:dyDescent="0.25">
      <c r="A7">
        <v>4</v>
      </c>
      <c r="B7">
        <v>0.2</v>
      </c>
      <c r="C7">
        <v>1.1000000000000001</v>
      </c>
      <c r="F7" t="s">
        <v>21</v>
      </c>
      <c r="G7" s="5">
        <v>1008</v>
      </c>
    </row>
    <row r="8" spans="1:7" x14ac:dyDescent="0.25">
      <c r="A8">
        <v>5</v>
      </c>
      <c r="B8">
        <v>0.3</v>
      </c>
      <c r="C8">
        <v>1.06</v>
      </c>
      <c r="F8" t="s">
        <v>23</v>
      </c>
      <c r="G8" s="3">
        <v>2.496E-2</v>
      </c>
    </row>
    <row r="9" spans="1:7" x14ac:dyDescent="0.25">
      <c r="A9">
        <v>6</v>
      </c>
      <c r="B9">
        <v>0.4</v>
      </c>
      <c r="C9">
        <v>1.03</v>
      </c>
      <c r="F9" t="s">
        <v>24</v>
      </c>
      <c r="G9" s="2">
        <v>0.38</v>
      </c>
    </row>
    <row r="10" spans="1:7" x14ac:dyDescent="0.25">
      <c r="A10">
        <v>7</v>
      </c>
      <c r="B10">
        <v>0.5</v>
      </c>
      <c r="C10">
        <v>1</v>
      </c>
    </row>
    <row r="11" spans="1:7" x14ac:dyDescent="0.25">
      <c r="A11">
        <v>8</v>
      </c>
      <c r="B11">
        <v>0.6</v>
      </c>
      <c r="C11">
        <v>0.98</v>
      </c>
    </row>
    <row r="12" spans="1:7" ht="15" customHeight="1" x14ac:dyDescent="0.25">
      <c r="A12">
        <v>9</v>
      </c>
      <c r="B12">
        <v>0.7</v>
      </c>
      <c r="C12">
        <v>0.96</v>
      </c>
      <c r="G12" s="6"/>
    </row>
    <row r="13" spans="1:7" x14ac:dyDescent="0.25">
      <c r="A13">
        <v>10</v>
      </c>
      <c r="B13">
        <v>0.8</v>
      </c>
      <c r="C13">
        <v>0.95</v>
      </c>
      <c r="G13" s="6"/>
    </row>
    <row r="14" spans="1:7" x14ac:dyDescent="0.25">
      <c r="A14">
        <v>11</v>
      </c>
      <c r="B14">
        <v>0.89</v>
      </c>
      <c r="C14">
        <v>0.94</v>
      </c>
    </row>
    <row r="17" spans="1:14" ht="15" customHeight="1" x14ac:dyDescent="0.25"/>
    <row r="18" spans="1:14" ht="15" customHeight="1" x14ac:dyDescent="0.25">
      <c r="A18" s="49" t="s">
        <v>36</v>
      </c>
      <c r="B18" t="s">
        <v>16</v>
      </c>
      <c r="C18" s="3">
        <f>Verbundfenster!F42/100</f>
        <v>0</v>
      </c>
      <c r="D18" s="3">
        <f>IF(C18&gt;0.05,0.05,C18)</f>
        <v>0</v>
      </c>
      <c r="G18" t="s">
        <v>22</v>
      </c>
      <c r="H18" s="3">
        <f>G2*(((9.81*D18^3*G3*G4^2)/(G5*G6^2))*(G6*G7/G8))^G9</f>
        <v>0</v>
      </c>
      <c r="I18" s="3">
        <f>IF(H18&lt;1,1,H18)</f>
        <v>1</v>
      </c>
      <c r="J18" s="3"/>
      <c r="K18" s="46" t="s">
        <v>35</v>
      </c>
      <c r="L18" s="48"/>
      <c r="M18" s="46" t="s">
        <v>34</v>
      </c>
      <c r="N18" s="47"/>
    </row>
    <row r="19" spans="1:14" x14ac:dyDescent="0.25">
      <c r="A19" s="49"/>
      <c r="B19" t="s">
        <v>27</v>
      </c>
      <c r="C19" s="3">
        <f>Verbundfenster!F45</f>
        <v>0</v>
      </c>
      <c r="D19" s="3">
        <f>IF(C19=0,0.837,C19*L19)</f>
        <v>0.83699999999999997</v>
      </c>
      <c r="G19" t="s">
        <v>25</v>
      </c>
      <c r="H19" s="3" t="e">
        <f>I18*G8/D18</f>
        <v>#DIV/0!</v>
      </c>
      <c r="K19" s="8">
        <f>LOOKUP(C19,Daten!B3:B14,Daten!A3:A14)</f>
        <v>0</v>
      </c>
      <c r="L19" s="9">
        <f>IF(K21=K22,L21,IF(C19=K21,L21,L21-(L21-L22)/((K22-K21)/(C19-K21))))</f>
        <v>1.22</v>
      </c>
      <c r="M19" s="8">
        <f>LOOKUP(C20,Daten!B3:B14,Daten!A3:A14)</f>
        <v>0</v>
      </c>
      <c r="N19" s="11">
        <f>IF(M21=M22,N21,IF(C20=M21,N21,N21-(N21-N22)/((M22-M21)/(C20-M21))))</f>
        <v>1.22</v>
      </c>
    </row>
    <row r="20" spans="1:14" x14ac:dyDescent="0.25">
      <c r="A20" s="49"/>
      <c r="B20" t="s">
        <v>28</v>
      </c>
      <c r="C20" s="3">
        <f>Verbundfenster!F46</f>
        <v>0</v>
      </c>
      <c r="D20" s="3">
        <f>IF(C20=0,0.837,C20*N19)</f>
        <v>0.83699999999999997</v>
      </c>
      <c r="G20" t="s">
        <v>26</v>
      </c>
      <c r="H20" s="3">
        <f>4*0.0000000567*((1/D19+1/D20-1)^-1)*G5^3</f>
        <v>3.6995431749864141</v>
      </c>
      <c r="K20" s="8"/>
      <c r="L20" s="10"/>
      <c r="M20" s="8"/>
      <c r="N20" s="12"/>
    </row>
    <row r="21" spans="1:14" x14ac:dyDescent="0.25">
      <c r="A21" s="49"/>
      <c r="B21" t="s">
        <v>38</v>
      </c>
      <c r="C21" s="3" t="e">
        <f>1/H21</f>
        <v>#DIV/0!</v>
      </c>
      <c r="G21" t="s">
        <v>29</v>
      </c>
      <c r="H21" s="3" t="e">
        <f>H19+H20</f>
        <v>#DIV/0!</v>
      </c>
      <c r="K21" s="8">
        <f>LOOKUP(K19,Daten!A3:A14,Daten!B3:B14)</f>
        <v>0</v>
      </c>
      <c r="L21" s="10">
        <f>LOOKUP(K19,Daten!A3:A14,Daten!C3:C14)</f>
        <v>1.22</v>
      </c>
      <c r="M21" s="8">
        <f>LOOKUP(M19,Daten!A3:A14,Daten!B3:B14)</f>
        <v>0</v>
      </c>
      <c r="N21" s="12">
        <f>LOOKUP(M19,Daten!A3:A14,Daten!C3:C14)</f>
        <v>1.22</v>
      </c>
    </row>
    <row r="22" spans="1:14" x14ac:dyDescent="0.25">
      <c r="A22" s="7"/>
      <c r="C22" s="3"/>
      <c r="K22" s="13">
        <f>LOOKUP(K19+1,Daten!A3:A14,Daten!B3:B14)</f>
        <v>0.03</v>
      </c>
      <c r="L22" s="14">
        <f>LOOKUP(K19+1,Daten!A3:A14,Daten!C3:C14)</f>
        <v>1.22</v>
      </c>
      <c r="M22" s="13">
        <f>LOOKUP(M19+1,Daten!A3:A14,Daten!B3:B14)</f>
        <v>0.03</v>
      </c>
      <c r="N22" s="15">
        <f>LOOKUP(M19+1,Daten!A3:A14,Daten!C3:C14)</f>
        <v>1.22</v>
      </c>
    </row>
    <row r="23" spans="1:14" x14ac:dyDescent="0.25">
      <c r="C23" s="3"/>
      <c r="M23" s="4"/>
    </row>
    <row r="24" spans="1:14" x14ac:dyDescent="0.25">
      <c r="A24" s="49" t="s">
        <v>37</v>
      </c>
      <c r="B24" t="s">
        <v>16</v>
      </c>
      <c r="C24" s="3">
        <f>Kastenfenster!F30/100</f>
        <v>0</v>
      </c>
      <c r="D24" s="3">
        <f>IF(C24&gt;0.05,0.05,C24)</f>
        <v>0</v>
      </c>
      <c r="G24" t="s">
        <v>22</v>
      </c>
      <c r="H24" s="3">
        <f>G2*(((9.81*D24^3*G3*G4^2)/(G5*G6^2))*(G6*G7/G8))^G9</f>
        <v>0</v>
      </c>
      <c r="I24" s="3">
        <f>IF(H24&lt;1,1,H24)</f>
        <v>1</v>
      </c>
      <c r="J24" s="3"/>
      <c r="K24" s="46" t="s">
        <v>35</v>
      </c>
      <c r="L24" s="48"/>
      <c r="M24" s="46" t="s">
        <v>34</v>
      </c>
      <c r="N24" s="47"/>
    </row>
    <row r="25" spans="1:14" x14ac:dyDescent="0.25">
      <c r="A25" s="49"/>
      <c r="B25" t="s">
        <v>27</v>
      </c>
      <c r="C25" s="3">
        <f>Kastenfenster!F32</f>
        <v>0</v>
      </c>
      <c r="D25" s="3">
        <f>IF(C25=0,0.837,C25*L25)</f>
        <v>0.83699999999999997</v>
      </c>
      <c r="G25" t="s">
        <v>25</v>
      </c>
      <c r="H25" s="3" t="e">
        <f>I24*G8/D24</f>
        <v>#DIV/0!</v>
      </c>
      <c r="K25" s="8">
        <f>LOOKUP(C25,Daten!B3:B14,Daten!A3:A14)</f>
        <v>0</v>
      </c>
      <c r="L25" s="9">
        <f>IF(K27=K28,L27,IF(C25=K27,L27,L27-(L27-L28)/((K28-K27)/(C25-K27))))</f>
        <v>1.22</v>
      </c>
      <c r="M25" s="8">
        <f>LOOKUP(C26,Daten!B3:B14,Daten!A3:A14)</f>
        <v>0</v>
      </c>
      <c r="N25" s="11">
        <f>IF(M27=M28,N27,IF(C26=M27,N27,N27-(N27-N28)/((M28-M27)/(C26-M27))))</f>
        <v>1.22</v>
      </c>
    </row>
    <row r="26" spans="1:14" x14ac:dyDescent="0.25">
      <c r="A26" s="49"/>
      <c r="B26" t="s">
        <v>28</v>
      </c>
      <c r="C26" s="3">
        <f>Kastenfenster!F33</f>
        <v>0</v>
      </c>
      <c r="D26" s="3">
        <f>IF(C26=0,0.837,C26*N25)</f>
        <v>0.83699999999999997</v>
      </c>
      <c r="G26" t="s">
        <v>26</v>
      </c>
      <c r="H26" s="3">
        <f>4*0.0000000567*((1/D25+1/D26-1)^-1)*G5^3</f>
        <v>3.6995431749864141</v>
      </c>
      <c r="K26" s="8"/>
      <c r="L26" s="10"/>
      <c r="M26" s="8"/>
      <c r="N26" s="12"/>
    </row>
    <row r="27" spans="1:14" x14ac:dyDescent="0.25">
      <c r="A27" s="49"/>
      <c r="B27" t="s">
        <v>38</v>
      </c>
      <c r="C27" s="3" t="e">
        <f>1/H27</f>
        <v>#DIV/0!</v>
      </c>
      <c r="G27" t="s">
        <v>29</v>
      </c>
      <c r="H27" s="3" t="e">
        <f>H25+H26</f>
        <v>#DIV/0!</v>
      </c>
      <c r="K27" s="8">
        <f>LOOKUP(K25,Daten!A3:A14,Daten!B3:B14)</f>
        <v>0</v>
      </c>
      <c r="L27" s="10">
        <f>LOOKUP(K25,Daten!A3:A14,Daten!C3:C14)</f>
        <v>1.22</v>
      </c>
      <c r="M27" s="8">
        <f>LOOKUP(M25,Daten!A3:A14,Daten!B3:B14)</f>
        <v>0</v>
      </c>
      <c r="N27" s="12">
        <f>LOOKUP(M25,Daten!A3:A14,Daten!C3:C14)</f>
        <v>1.22</v>
      </c>
    </row>
    <row r="28" spans="1:14" x14ac:dyDescent="0.25">
      <c r="K28" s="13">
        <f>LOOKUP(K25+1,Daten!A3:A14,Daten!B3:B14)</f>
        <v>0.03</v>
      </c>
      <c r="L28" s="14">
        <f>LOOKUP(K25+1,Daten!A3:A14,Daten!C3:C14)</f>
        <v>1.22</v>
      </c>
      <c r="M28" s="13">
        <f>LOOKUP(M25+1,Daten!A3:A14,Daten!B3:B14)</f>
        <v>0.03</v>
      </c>
      <c r="N28" s="15">
        <f>LOOKUP(M25+1,Daten!A3:A14,Daten!C3:C14)</f>
        <v>1.22</v>
      </c>
    </row>
    <row r="37" spans="11:11" x14ac:dyDescent="0.25">
      <c r="K37" s="3"/>
    </row>
    <row r="39" spans="11:11" x14ac:dyDescent="0.25">
      <c r="K39" s="3"/>
    </row>
    <row r="41" spans="11:11" x14ac:dyDescent="0.25">
      <c r="K41" s="3"/>
    </row>
  </sheetData>
  <sheetProtection selectLockedCells="1" selectUnlockedCells="1"/>
  <mergeCells count="6">
    <mergeCell ref="M18:N18"/>
    <mergeCell ref="K18:L18"/>
    <mergeCell ref="A24:A27"/>
    <mergeCell ref="A18:A21"/>
    <mergeCell ref="K24:L24"/>
    <mergeCell ref="M24:N24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2FCF41536F0C49A2FB08E9632FF60C" ma:contentTypeVersion="1" ma:contentTypeDescription="Create a new document." ma:contentTypeScope="" ma:versionID="0287b7e3f6d88261a25415de034918b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01bb0da4bdba4ec769f603cd84ee81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EN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6A42A22-BBB4-443E-BD77-2AC6BC83CB00}"/>
</file>

<file path=customXml/itemProps2.xml><?xml version="1.0" encoding="utf-8"?>
<ds:datastoreItem xmlns:ds="http://schemas.openxmlformats.org/officeDocument/2006/customXml" ds:itemID="{8AAB4909-AFC6-4574-95E8-C0C0467A5602}"/>
</file>

<file path=customXml/itemProps3.xml><?xml version="1.0" encoding="utf-8"?>
<ds:datastoreItem xmlns:ds="http://schemas.openxmlformats.org/officeDocument/2006/customXml" ds:itemID="{044E8605-AB3B-41C7-8DF8-621B1A18058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Kastenfenster</vt:lpstr>
      <vt:lpstr>Verbundfenster</vt:lpstr>
      <vt:lpstr>Daten</vt:lpstr>
    </vt:vector>
  </TitlesOfParts>
  <Company>FHC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Zeitler</dc:creator>
  <cp:lastModifiedBy>Dexner</cp:lastModifiedBy>
  <dcterms:created xsi:type="dcterms:W3CDTF">2019-04-05T06:54:38Z</dcterms:created>
  <dcterms:modified xsi:type="dcterms:W3CDTF">2020-03-19T11:14:21Z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0x0101000F2FCF41536F0C49A2FB08E9632FF60C</vt:lpwstr>
  </property>
</Properties>
</file>